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CLOMO FRANCE\CLOTURES TENNIS\"/>
    </mc:Choice>
  </mc:AlternateContent>
  <bookViews>
    <workbookView xWindow="0" yWindow="0" windowWidth="30720" windowHeight="13515"/>
  </bookViews>
  <sheets>
    <sheet name="Calcul" sheetId="2" r:id="rId1"/>
    <sheet name="Données" sheetId="3" state="hidden" r:id="rId2"/>
    <sheet name="Dépt Zone vent" sheetId="1" state="hidden" r:id="rId3"/>
    <sheet name="Récap Ptx" sheetId="7" state="hidden" r:id="rId4"/>
    <sheet name="Données avec BV" sheetId="4" state="hidden" r:id="rId5"/>
    <sheet name="Données sans BV" sheetId="5" state="hidden" r:id="rId6"/>
  </sheets>
  <definedNames>
    <definedName name="_xlnm._FilterDatabase" localSheetId="2" hidden="1">'Dépt Zone vent'!$E$4:$G$48</definedName>
    <definedName name="_xlnm.Criteria" localSheetId="2">'Dépt Zone vent'!$C$6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F16" i="2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I41" i="1" s="1"/>
  <c r="H42" i="1"/>
  <c r="I42" i="1" s="1"/>
  <c r="H43" i="1"/>
  <c r="I43" i="1" s="1"/>
  <c r="H44" i="1"/>
  <c r="I44" i="1" s="1"/>
  <c r="H45" i="1"/>
  <c r="I45" i="1" s="1"/>
  <c r="H46" i="1"/>
  <c r="H47" i="1"/>
  <c r="I47" i="1" s="1"/>
  <c r="H48" i="1"/>
  <c r="H5" i="1"/>
  <c r="K7" i="2"/>
  <c r="J35" i="1" l="1"/>
  <c r="J255" i="1"/>
  <c r="J242" i="1"/>
  <c r="J233" i="1"/>
  <c r="J222" i="1"/>
  <c r="J211" i="1"/>
  <c r="J201" i="1"/>
  <c r="J190" i="1"/>
  <c r="J179" i="1"/>
  <c r="J169" i="1"/>
  <c r="J158" i="1"/>
  <c r="J147" i="1"/>
  <c r="J137" i="1"/>
  <c r="J126" i="1"/>
  <c r="J115" i="1"/>
  <c r="J105" i="1"/>
  <c r="J94" i="1"/>
  <c r="J83" i="1"/>
  <c r="J67" i="1"/>
  <c r="J51" i="1"/>
  <c r="J19" i="1"/>
  <c r="J9" i="1"/>
  <c r="O9" i="1" s="1"/>
  <c r="J13" i="1"/>
  <c r="O13" i="1" s="1"/>
  <c r="J17" i="1"/>
  <c r="O17" i="1" s="1"/>
  <c r="J21" i="1"/>
  <c r="J25" i="1"/>
  <c r="O25" i="1" s="1"/>
  <c r="J29" i="1"/>
  <c r="O29" i="1" s="1"/>
  <c r="J33" i="1"/>
  <c r="J37" i="1"/>
  <c r="J41" i="1"/>
  <c r="J45" i="1"/>
  <c r="J49" i="1"/>
  <c r="J53" i="1"/>
  <c r="J57" i="1"/>
  <c r="J61" i="1"/>
  <c r="J65" i="1"/>
  <c r="J69" i="1"/>
  <c r="J73" i="1"/>
  <c r="J77" i="1"/>
  <c r="J81" i="1"/>
  <c r="J7" i="1"/>
  <c r="O7" i="1" s="1"/>
  <c r="J15" i="1"/>
  <c r="J23" i="1"/>
  <c r="O23" i="1" s="1"/>
  <c r="J31" i="1"/>
  <c r="J39" i="1"/>
  <c r="J47" i="1"/>
  <c r="J55" i="1"/>
  <c r="J63" i="1"/>
  <c r="J71" i="1"/>
  <c r="J79" i="1"/>
  <c r="J86" i="1"/>
  <c r="J91" i="1"/>
  <c r="J97" i="1"/>
  <c r="J102" i="1"/>
  <c r="J107" i="1"/>
  <c r="J113" i="1"/>
  <c r="J118" i="1"/>
  <c r="J123" i="1"/>
  <c r="J129" i="1"/>
  <c r="J134" i="1"/>
  <c r="J139" i="1"/>
  <c r="J145" i="1"/>
  <c r="J150" i="1"/>
  <c r="J155" i="1"/>
  <c r="J161" i="1"/>
  <c r="J166" i="1"/>
  <c r="J171" i="1"/>
  <c r="J177" i="1"/>
  <c r="J182" i="1"/>
  <c r="J187" i="1"/>
  <c r="J193" i="1"/>
  <c r="J198" i="1"/>
  <c r="J203" i="1"/>
  <c r="J209" i="1"/>
  <c r="J214" i="1"/>
  <c r="J219" i="1"/>
  <c r="J225" i="1"/>
  <c r="J230" i="1"/>
  <c r="J235" i="1"/>
  <c r="J241" i="1"/>
  <c r="J246" i="1"/>
  <c r="J251" i="1"/>
  <c r="J257" i="1"/>
  <c r="J262" i="1"/>
  <c r="J267" i="1"/>
  <c r="J10" i="1"/>
  <c r="O10" i="1" s="1"/>
  <c r="J18" i="1"/>
  <c r="O18" i="1" s="1"/>
  <c r="J26" i="1"/>
  <c r="O26" i="1" s="1"/>
  <c r="J34" i="1"/>
  <c r="J42" i="1"/>
  <c r="J50" i="1"/>
  <c r="J58" i="1"/>
  <c r="J66" i="1"/>
  <c r="J74" i="1"/>
  <c r="J82" i="1"/>
  <c r="J87" i="1"/>
  <c r="J93" i="1"/>
  <c r="J98" i="1"/>
  <c r="J103" i="1"/>
  <c r="J109" i="1"/>
  <c r="J114" i="1"/>
  <c r="J119" i="1"/>
  <c r="J125" i="1"/>
  <c r="J130" i="1"/>
  <c r="J135" i="1"/>
  <c r="J141" i="1"/>
  <c r="J146" i="1"/>
  <c r="J151" i="1"/>
  <c r="J157" i="1"/>
  <c r="J162" i="1"/>
  <c r="J167" i="1"/>
  <c r="J173" i="1"/>
  <c r="J178" i="1"/>
  <c r="J183" i="1"/>
  <c r="J189" i="1"/>
  <c r="J194" i="1"/>
  <c r="J199" i="1"/>
  <c r="J205" i="1"/>
  <c r="J210" i="1"/>
  <c r="J215" i="1"/>
  <c r="J221" i="1"/>
  <c r="J226" i="1"/>
  <c r="J231" i="1"/>
  <c r="J237" i="1"/>
  <c r="J5" i="1"/>
  <c r="J261" i="1"/>
  <c r="J254" i="1"/>
  <c r="J247" i="1"/>
  <c r="J239" i="1"/>
  <c r="J229" i="1"/>
  <c r="J218" i="1"/>
  <c r="J207" i="1"/>
  <c r="J197" i="1"/>
  <c r="J186" i="1"/>
  <c r="J175" i="1"/>
  <c r="J165" i="1"/>
  <c r="J154" i="1"/>
  <c r="J143" i="1"/>
  <c r="J133" i="1"/>
  <c r="J122" i="1"/>
  <c r="J111" i="1"/>
  <c r="J101" i="1"/>
  <c r="J90" i="1"/>
  <c r="J78" i="1"/>
  <c r="J62" i="1"/>
  <c r="J46" i="1"/>
  <c r="J30" i="1"/>
  <c r="O30" i="1" s="1"/>
  <c r="J263" i="1"/>
  <c r="J249" i="1"/>
  <c r="J14" i="1"/>
  <c r="O14" i="1" s="1"/>
  <c r="J266" i="1"/>
  <c r="J259" i="1"/>
  <c r="J253" i="1"/>
  <c r="J245" i="1"/>
  <c r="J238" i="1"/>
  <c r="J227" i="1"/>
  <c r="J217" i="1"/>
  <c r="J206" i="1"/>
  <c r="J195" i="1"/>
  <c r="J185" i="1"/>
  <c r="J174" i="1"/>
  <c r="J163" i="1"/>
  <c r="J153" i="1"/>
  <c r="J142" i="1"/>
  <c r="J131" i="1"/>
  <c r="J121" i="1"/>
  <c r="J110" i="1"/>
  <c r="J99" i="1"/>
  <c r="J89" i="1"/>
  <c r="J75" i="1"/>
  <c r="J59" i="1"/>
  <c r="J43" i="1"/>
  <c r="J27" i="1"/>
  <c r="O27" i="1" s="1"/>
  <c r="J11" i="1"/>
  <c r="O11" i="1" s="1"/>
  <c r="J265" i="1"/>
  <c r="J258" i="1"/>
  <c r="J250" i="1"/>
  <c r="J243" i="1"/>
  <c r="J234" i="1"/>
  <c r="J223" i="1"/>
  <c r="J213" i="1"/>
  <c r="J202" i="1"/>
  <c r="J191" i="1"/>
  <c r="J181" i="1"/>
  <c r="J170" i="1"/>
  <c r="J159" i="1"/>
  <c r="J149" i="1"/>
  <c r="J138" i="1"/>
  <c r="J127" i="1"/>
  <c r="J117" i="1"/>
  <c r="J106" i="1"/>
  <c r="J95" i="1"/>
  <c r="J85" i="1"/>
  <c r="J70" i="1"/>
  <c r="J54" i="1"/>
  <c r="J38" i="1"/>
  <c r="J22" i="1"/>
  <c r="O22" i="1" s="1"/>
  <c r="J6" i="1"/>
  <c r="O6" i="1" s="1"/>
  <c r="J8" i="1"/>
  <c r="O8" i="1" s="1"/>
  <c r="J268" i="1"/>
  <c r="J264" i="1"/>
  <c r="J260" i="1"/>
  <c r="J256" i="1"/>
  <c r="J252" i="1"/>
  <c r="J248" i="1"/>
  <c r="J244" i="1"/>
  <c r="J240" i="1"/>
  <c r="J236" i="1"/>
  <c r="J232" i="1"/>
  <c r="J228" i="1"/>
  <c r="J224" i="1"/>
  <c r="J220" i="1"/>
  <c r="J216" i="1"/>
  <c r="J212" i="1"/>
  <c r="J208" i="1"/>
  <c r="J204" i="1"/>
  <c r="J200" i="1"/>
  <c r="J196" i="1"/>
  <c r="J192" i="1"/>
  <c r="J188" i="1"/>
  <c r="J184" i="1"/>
  <c r="J180" i="1"/>
  <c r="J176" i="1"/>
  <c r="J172" i="1"/>
  <c r="J168" i="1"/>
  <c r="J164" i="1"/>
  <c r="J160" i="1"/>
  <c r="J156" i="1"/>
  <c r="J152" i="1"/>
  <c r="J148" i="1"/>
  <c r="J144" i="1"/>
  <c r="J140" i="1"/>
  <c r="J136" i="1"/>
  <c r="J132" i="1"/>
  <c r="J128" i="1"/>
  <c r="J124" i="1"/>
  <c r="J120" i="1"/>
  <c r="J116" i="1"/>
  <c r="J112" i="1"/>
  <c r="J108" i="1"/>
  <c r="J104" i="1"/>
  <c r="J100" i="1"/>
  <c r="J96" i="1"/>
  <c r="J92" i="1"/>
  <c r="J88" i="1"/>
  <c r="J84" i="1"/>
  <c r="J80" i="1"/>
  <c r="J76" i="1"/>
  <c r="J72" i="1"/>
  <c r="J68" i="1"/>
  <c r="J64" i="1"/>
  <c r="J60" i="1"/>
  <c r="J56" i="1"/>
  <c r="J52" i="1"/>
  <c r="J48" i="1"/>
  <c r="J44" i="1"/>
  <c r="J40" i="1"/>
  <c r="J36" i="1"/>
  <c r="J32" i="1"/>
  <c r="J28" i="1"/>
  <c r="O28" i="1" s="1"/>
  <c r="J24" i="1"/>
  <c r="O24" i="1" s="1"/>
  <c r="J20" i="1"/>
  <c r="O20" i="1" s="1"/>
  <c r="J16" i="1"/>
  <c r="O16" i="1" s="1"/>
  <c r="J12" i="1"/>
  <c r="O12" i="1" s="1"/>
  <c r="O19" i="1"/>
  <c r="O15" i="1"/>
  <c r="P23" i="1"/>
  <c r="O21" i="1"/>
  <c r="K20" i="2"/>
  <c r="K17" i="2"/>
  <c r="O17" i="2" s="1"/>
  <c r="A5" i="7"/>
  <c r="A6" i="7"/>
  <c r="A7" i="7"/>
  <c r="A8" i="7"/>
  <c r="A9" i="7"/>
  <c r="A10" i="7"/>
  <c r="A11" i="7"/>
  <c r="A14" i="7"/>
  <c r="A15" i="7"/>
  <c r="A16" i="7"/>
  <c r="A17" i="7"/>
  <c r="A18" i="7"/>
  <c r="A19" i="7"/>
  <c r="A4" i="7"/>
  <c r="P19" i="1" l="1"/>
  <c r="P15" i="1"/>
  <c r="P27" i="1"/>
  <c r="P9" i="1"/>
  <c r="P11" i="1"/>
  <c r="P10" i="1"/>
  <c r="P29" i="1"/>
  <c r="P28" i="1"/>
  <c r="P12" i="1"/>
  <c r="P30" i="1"/>
  <c r="P14" i="1"/>
  <c r="P8" i="1"/>
  <c r="P7" i="1"/>
  <c r="P24" i="1"/>
  <c r="P26" i="1"/>
  <c r="P17" i="1"/>
  <c r="P6" i="1"/>
  <c r="P13" i="1"/>
  <c r="P20" i="1"/>
  <c r="P22" i="1"/>
  <c r="P25" i="1"/>
  <c r="P5" i="1"/>
  <c r="O5" i="1"/>
  <c r="F11" i="2" s="1"/>
  <c r="P21" i="1"/>
  <c r="P16" i="1"/>
  <c r="P18" i="1"/>
  <c r="O11" i="2"/>
  <c r="O15" i="2"/>
  <c r="O21" i="2"/>
  <c r="O24" i="2"/>
  <c r="O10" i="2"/>
  <c r="O14" i="2"/>
  <c r="O20" i="2"/>
  <c r="O23" i="2"/>
  <c r="O12" i="2"/>
  <c r="O16" i="2"/>
  <c r="O22" i="2"/>
  <c r="O25" i="2"/>
  <c r="O9" i="2"/>
  <c r="O13" i="2"/>
  <c r="O19" i="2"/>
  <c r="L7" i="2" l="1"/>
  <c r="C13" i="2"/>
  <c r="K10" i="2" l="1"/>
  <c r="K24" i="2" s="1"/>
  <c r="K22" i="2" l="1"/>
  <c r="E31" i="2" s="1"/>
</calcChain>
</file>

<file path=xl/sharedStrings.xml><?xml version="1.0" encoding="utf-8"?>
<sst xmlns="http://schemas.openxmlformats.org/spreadsheetml/2006/main" count="2036" uniqueCount="538">
  <si>
    <t>01 AIN</t>
  </si>
  <si>
    <t>02 AISNE</t>
  </si>
  <si>
    <t>03 ALLIER</t>
  </si>
  <si>
    <t>04 ALPES DE HAUTE PROVENCE</t>
  </si>
  <si>
    <t>05 HAUTES ALPES</t>
  </si>
  <si>
    <t>06 ALPES MARITIME</t>
  </si>
  <si>
    <t>07 ARDECHE</t>
  </si>
  <si>
    <t>08 ARDENNES</t>
  </si>
  <si>
    <t>09 ARIEGE</t>
  </si>
  <si>
    <t>10 AUBE</t>
  </si>
  <si>
    <t>11 AUDE</t>
  </si>
  <si>
    <t>12 AVEYRON</t>
  </si>
  <si>
    <t>13 BOUCHES DU RHONE</t>
  </si>
  <si>
    <t>14 CALVADOS</t>
  </si>
  <si>
    <t>15 CANTAL</t>
  </si>
  <si>
    <t>16 CHARENTES</t>
  </si>
  <si>
    <t>17 CHARENTES MARITIMES</t>
  </si>
  <si>
    <t>18 CHER</t>
  </si>
  <si>
    <t>19 CORREZE</t>
  </si>
  <si>
    <t>20A CORSE</t>
  </si>
  <si>
    <t>20B CORSE</t>
  </si>
  <si>
    <t>21  COTE D'OR</t>
  </si>
  <si>
    <t>22 COTE D'ARMOR</t>
  </si>
  <si>
    <t>23 CREUSE</t>
  </si>
  <si>
    <t>24 DORDOGNE</t>
  </si>
  <si>
    <t>25 DOUBS</t>
  </si>
  <si>
    <t>26 DROME</t>
  </si>
  <si>
    <t>27 EURE</t>
  </si>
  <si>
    <t>28 EURE ET LOIR</t>
  </si>
  <si>
    <t>29 FINISTERE</t>
  </si>
  <si>
    <t>30 GARD</t>
  </si>
  <si>
    <t>31 HAUTE GARONNE</t>
  </si>
  <si>
    <t>32 GERS</t>
  </si>
  <si>
    <t>33 GIRONDE</t>
  </si>
  <si>
    <t>34 HERAULT</t>
  </si>
  <si>
    <t>35 ILE ET VILAINE</t>
  </si>
  <si>
    <t>36 INDRE</t>
  </si>
  <si>
    <t>37 INDRE ET LOIRE</t>
  </si>
  <si>
    <t>38 ISERE</t>
  </si>
  <si>
    <t>39 JURA</t>
  </si>
  <si>
    <t>40 LANDES</t>
  </si>
  <si>
    <t>41 LOIR ET CHER</t>
  </si>
  <si>
    <t>42 LOIRE</t>
  </si>
  <si>
    <t>43 HAUTE LOIRE</t>
  </si>
  <si>
    <t>44 LOIRE ATLANTIQUE</t>
  </si>
  <si>
    <t>45 LOIRET</t>
  </si>
  <si>
    <t>46 LOT</t>
  </si>
  <si>
    <t>47 LOT ET GARONNE</t>
  </si>
  <si>
    <t>48 LOZERE</t>
  </si>
  <si>
    <t>49 MAINE ET LOIRE</t>
  </si>
  <si>
    <t>50 MANCHE</t>
  </si>
  <si>
    <t>51 MARNE</t>
  </si>
  <si>
    <t>52 HAUTE MARNE</t>
  </si>
  <si>
    <t>53 MAYENNE</t>
  </si>
  <si>
    <t xml:space="preserve">54 MEURTHE ET MOSELLE </t>
  </si>
  <si>
    <t>55 MEUSE</t>
  </si>
  <si>
    <t>56 MORBIHAN</t>
  </si>
  <si>
    <t>57 MOSELLE</t>
  </si>
  <si>
    <t xml:space="preserve">58  NIEVRE </t>
  </si>
  <si>
    <t>59 NORD</t>
  </si>
  <si>
    <t>60 OISE</t>
  </si>
  <si>
    <t>61 ORNE</t>
  </si>
  <si>
    <t>62 PAS DE CALAIS</t>
  </si>
  <si>
    <t>63 PUY DE DOME</t>
  </si>
  <si>
    <t>64 PYRENNEES ATLANTIQUES</t>
  </si>
  <si>
    <t>65 HAUTES PYRENNEES</t>
  </si>
  <si>
    <t>66 PYRENNEES ORIENTALES</t>
  </si>
  <si>
    <t>67 RHIN</t>
  </si>
  <si>
    <t>68 HAUT RHIN</t>
  </si>
  <si>
    <t>69 RHONE</t>
  </si>
  <si>
    <t>70 HAUTE SAONE</t>
  </si>
  <si>
    <t>71 SAONE ET LOIRE</t>
  </si>
  <si>
    <t>72 SARTHE</t>
  </si>
  <si>
    <t>73 SAVOIE</t>
  </si>
  <si>
    <t>74 HAUTE SAVOIE</t>
  </si>
  <si>
    <t>75 PARIS</t>
  </si>
  <si>
    <t>76 SEINE MARITIME</t>
  </si>
  <si>
    <t>77 SEINE ET MARNE</t>
  </si>
  <si>
    <r>
      <t xml:space="preserve">78 </t>
    </r>
    <r>
      <rPr>
        <sz val="10"/>
        <color indexed="9"/>
        <rFont val="Times New Roman"/>
        <family val="1"/>
      </rPr>
      <t>YVELINES</t>
    </r>
  </si>
  <si>
    <t>79 DEUX SEVRES</t>
  </si>
  <si>
    <t>80 SOMME</t>
  </si>
  <si>
    <t>81 TARN</t>
  </si>
  <si>
    <t>82 TARN ET GARONNE</t>
  </si>
  <si>
    <t>83 VAR</t>
  </si>
  <si>
    <t>84 VAUCLUSE</t>
  </si>
  <si>
    <t>85 VENDEE</t>
  </si>
  <si>
    <t>86 VIENNE</t>
  </si>
  <si>
    <t>87 HAUTE VIENNE</t>
  </si>
  <si>
    <t>88 VOSGES</t>
  </si>
  <si>
    <t>89 YONNE</t>
  </si>
  <si>
    <t>90 TERRITOIRE DE BELFORT</t>
  </si>
  <si>
    <t>91 ESSONNE</t>
  </si>
  <si>
    <t>92 HAUTS-DE-SEINE</t>
  </si>
  <si>
    <t>93 SEINE-SAINT-DENIS</t>
  </si>
  <si>
    <t>94 VAL DE MARNE</t>
  </si>
  <si>
    <t>95 VAL-D'OISE</t>
  </si>
  <si>
    <t>ZONE 2</t>
  </si>
  <si>
    <t>ZONE 3</t>
  </si>
  <si>
    <t>ZONE 1</t>
  </si>
  <si>
    <t>ZONE 4</t>
  </si>
  <si>
    <t>01380 BAGE LE CHATEL</t>
  </si>
  <si>
    <t>01320 CHALAMONT</t>
  </si>
  <si>
    <t>01400 CHATILLON SUR CHALARONNE</t>
  </si>
  <si>
    <t>01270 COLIGNY</t>
  </si>
  <si>
    <t>01800 MEXIMIEUX</t>
  </si>
  <si>
    <t>01700 MIRIBEL</t>
  </si>
  <si>
    <t>01120 MONTLUEL</t>
  </si>
  <si>
    <t>01340 MONTREVEL EN BRESSE</t>
  </si>
  <si>
    <t>01190 PONT DE VAUX</t>
  </si>
  <si>
    <t>01290 PONT DE VEYLE</t>
  </si>
  <si>
    <t>CANTON A DEFINIR</t>
  </si>
  <si>
    <t>01600 REYRIEUX</t>
  </si>
  <si>
    <t>01560 ST TRIVIER DE COURTES</t>
  </si>
  <si>
    <t>01990 ST TRIVIER SUR MOIGNANS</t>
  </si>
  <si>
    <t>01140 THOISSEY</t>
  </si>
  <si>
    <t>01600 TREVOUX</t>
  </si>
  <si>
    <t>01330 VILLARS LES DOMBES</t>
  </si>
  <si>
    <t xml:space="preserve">DEPARTEMENT </t>
  </si>
  <si>
    <t>ZONE DE VENT</t>
  </si>
  <si>
    <t>Département</t>
  </si>
  <si>
    <t>Zone de vent</t>
  </si>
  <si>
    <t>MER</t>
  </si>
  <si>
    <t>Rase campagne, aéroport</t>
  </si>
  <si>
    <t>Bocage dense, zone Industrielle</t>
  </si>
  <si>
    <t>Ville, forêt</t>
  </si>
  <si>
    <t>Rugosité du terrain</t>
  </si>
  <si>
    <t>CONFIGURATION CLOTURE</t>
  </si>
  <si>
    <t>RUGOSITE DU TERRAIN</t>
  </si>
  <si>
    <t>II</t>
  </si>
  <si>
    <t>III</t>
  </si>
  <si>
    <t>IV</t>
  </si>
  <si>
    <t xml:space="preserve">Hauteur 3,00 m </t>
  </si>
  <si>
    <t>Entraxe Poteaux          3,00 m</t>
  </si>
  <si>
    <t>SECTION MINIMALE DES POTEAUX</t>
  </si>
  <si>
    <t>60 x 2</t>
  </si>
  <si>
    <t>SECTION MINIMALE DU BRACON</t>
  </si>
  <si>
    <t>Efforts verticaux en pieds (daN)</t>
  </si>
  <si>
    <t>± 440</t>
  </si>
  <si>
    <t>± 320</t>
  </si>
  <si>
    <t>± 275</t>
  </si>
  <si>
    <t>± 255</t>
  </si>
  <si>
    <t>± 520</t>
  </si>
  <si>
    <t>± 380</t>
  </si>
  <si>
    <t>± 330</t>
  </si>
  <si>
    <t>± 300</t>
  </si>
  <si>
    <t>± 610</t>
  </si>
  <si>
    <t>± 445</t>
  </si>
  <si>
    <t>± 385</t>
  </si>
  <si>
    <t>± 355</t>
  </si>
  <si>
    <t>± 710</t>
  </si>
  <si>
    <t>± 515</t>
  </si>
  <si>
    <t>± 410</t>
  </si>
  <si>
    <t>Efforts horizontaux en pieds (daN)</t>
  </si>
  <si>
    <t>± 180</t>
  </si>
  <si>
    <t>± 130</t>
  </si>
  <si>
    <t>± 110</t>
  </si>
  <si>
    <t>± 100</t>
  </si>
  <si>
    <t>± 210</t>
  </si>
  <si>
    <t>± 155</t>
  </si>
  <si>
    <t>± 120</t>
  </si>
  <si>
    <t>± 245</t>
  </si>
  <si>
    <t>± 145</t>
  </si>
  <si>
    <t>± 290</t>
  </si>
  <si>
    <t>± 170</t>
  </si>
  <si>
    <t>Entraxe Poteaux          3,60 m</t>
  </si>
  <si>
    <t>± 620</t>
  </si>
  <si>
    <t>± 455</t>
  </si>
  <si>
    <t>± 390</t>
  </si>
  <si>
    <t>± 360</t>
  </si>
  <si>
    <t>± 730</t>
  </si>
  <si>
    <t>± 530</t>
  </si>
  <si>
    <t>± 460</t>
  </si>
  <si>
    <t>± 420</t>
  </si>
  <si>
    <t>± 840</t>
  </si>
  <si>
    <t>± 615</t>
  </si>
  <si>
    <t>± 485</t>
  </si>
  <si>
    <t>± 160</t>
  </si>
  <si>
    <t>± 135</t>
  </si>
  <si>
    <t>± 250</t>
  </si>
  <si>
    <t>± 150</t>
  </si>
  <si>
    <t>± 215</t>
  </si>
  <si>
    <t>± 190</t>
  </si>
  <si>
    <t>± 340</t>
  </si>
  <si>
    <t>± 195</t>
  </si>
  <si>
    <t xml:space="preserve">Hauteur 3,50 m </t>
  </si>
  <si>
    <t>± 505</t>
  </si>
  <si>
    <t>± 375</t>
  </si>
  <si>
    <t>± 310</t>
  </si>
  <si>
    <t>± 280</t>
  </si>
  <si>
    <t>± 600</t>
  </si>
  <si>
    <t>± 365</t>
  </si>
  <si>
    <t>± 335</t>
  </si>
  <si>
    <t>± 701</t>
  </si>
  <si>
    <t>± 430</t>
  </si>
  <si>
    <t>± 815</t>
  </si>
  <si>
    <t>± 605</t>
  </si>
  <si>
    <t>± 495</t>
  </si>
  <si>
    <t>± 205</t>
  </si>
  <si>
    <t>± 125</t>
  </si>
  <si>
    <t>± 115</t>
  </si>
  <si>
    <t>± 240</t>
  </si>
  <si>
    <t>± 175</t>
  </si>
  <si>
    <t>± 325</t>
  </si>
  <si>
    <t>± 200</t>
  </si>
  <si>
    <t>± 185</t>
  </si>
  <si>
    <t>90 x 2</t>
  </si>
  <si>
    <t>± 450</t>
  </si>
  <si>
    <t>± 435</t>
  </si>
  <si>
    <t>± 400</t>
  </si>
  <si>
    <t>± 835</t>
  </si>
  <si>
    <t>± 510</t>
  </si>
  <si>
    <t>± 465</t>
  </si>
  <si>
    <t>± 970</t>
  </si>
  <si>
    <t>± 720</t>
  </si>
  <si>
    <t>± 590</t>
  </si>
  <si>
    <t>± 540</t>
  </si>
  <si>
    <t>± 285</t>
  </si>
  <si>
    <t>± 220</t>
  </si>
  <si>
    <t xml:space="preserve">Hauteur 4,00 m </t>
  </si>
  <si>
    <t>± 565</t>
  </si>
  <si>
    <t>± 305</t>
  </si>
  <si>
    <t>± 670</t>
  </si>
  <si>
    <t>± 425</t>
  </si>
  <si>
    <t>± 790</t>
  </si>
  <si>
    <t>± 915</t>
  </si>
  <si>
    <t>± 685</t>
  </si>
  <si>
    <t>± 500</t>
  </si>
  <si>
    <t>± 230</t>
  </si>
  <si>
    <t>± 270</t>
  </si>
  <si>
    <t>± 235</t>
  </si>
  <si>
    <t>± 370</t>
  </si>
  <si>
    <t>± 800</t>
  </si>
  <si>
    <t>± 470</t>
  </si>
  <si>
    <t>± 940</t>
  </si>
  <si>
    <t>± 700</t>
  </si>
  <si>
    <t>± 555</t>
  </si>
  <si>
    <t>± 1090</t>
  </si>
  <si>
    <t>± 640</t>
  </si>
  <si>
    <t>± 585</t>
  </si>
  <si>
    <t>± 225</t>
  </si>
  <si>
    <t>± 260</t>
  </si>
  <si>
    <t>Hauteur 3,00 m</t>
  </si>
  <si>
    <t>Entraxe Poteaux 3,00 m</t>
  </si>
  <si>
    <t>Entraxe Poteaux 3,60 m</t>
  </si>
  <si>
    <t>Moment en pieds (daN/m)</t>
  </si>
  <si>
    <t>Effort tranchant en pieds (daN)</t>
  </si>
  <si>
    <t xml:space="preserve">Hauteur  3,00 m </t>
  </si>
  <si>
    <t>Entraxe Poteaux     3,60 m</t>
  </si>
  <si>
    <t>101,6 x 2</t>
  </si>
  <si>
    <t>101,6x2</t>
  </si>
  <si>
    <t>101,6 x 3</t>
  </si>
  <si>
    <t>Hauteur</t>
  </si>
  <si>
    <t>Brise Vent</t>
  </si>
  <si>
    <t>Entraxe Poteaux</t>
  </si>
  <si>
    <t xml:space="preserve">Avec </t>
  </si>
  <si>
    <t>3,00m</t>
  </si>
  <si>
    <t>3,60m</t>
  </si>
  <si>
    <t>3,50m</t>
  </si>
  <si>
    <t>4,00m</t>
  </si>
  <si>
    <t>Sans</t>
  </si>
  <si>
    <t>Rugosité</t>
  </si>
  <si>
    <t xml:space="preserve">Réalisé par : </t>
  </si>
  <si>
    <t>J. MASSON</t>
  </si>
  <si>
    <t>M. DAVID</t>
  </si>
  <si>
    <t>K. DUVAL</t>
  </si>
  <si>
    <t>L. COLLEAUX</t>
  </si>
  <si>
    <t>N. OLLIVIER</t>
  </si>
  <si>
    <t>G. GUILLOT</t>
  </si>
  <si>
    <t>JM. BIDEAU</t>
  </si>
  <si>
    <t>S. BARTEAU</t>
  </si>
  <si>
    <t>L. LE GUILLY</t>
  </si>
  <si>
    <t>Entraxe poteaux</t>
  </si>
  <si>
    <t>Section Minimale des poteaux</t>
  </si>
  <si>
    <t>Vent</t>
  </si>
  <si>
    <t>Avec</t>
  </si>
  <si>
    <t>Rugosité 0</t>
  </si>
  <si>
    <t>Rugosité II</t>
  </si>
  <si>
    <t>Rugosité III</t>
  </si>
  <si>
    <t xml:space="preserve">Rugosité IV </t>
  </si>
  <si>
    <t>Avec BRISE VENT</t>
  </si>
  <si>
    <t>Sans BRISE VENT</t>
  </si>
  <si>
    <t>04240 ANNOT</t>
  </si>
  <si>
    <t>04400 BARCELONNETTE</t>
  </si>
  <si>
    <t>04370 COLMARS</t>
  </si>
  <si>
    <t>04320 ENTREVAUX</t>
  </si>
  <si>
    <t>04420 LA JAVIE</t>
  </si>
  <si>
    <t>04340 LE LAUZET UBAYE</t>
  </si>
  <si>
    <t>04170 ST ANDRE LES ALPES</t>
  </si>
  <si>
    <t>04140 SEYNE</t>
  </si>
  <si>
    <t>05140 ASPRES SUR BUECH</t>
  </si>
  <si>
    <t>05110 BARCILLONNETTE</t>
  </si>
  <si>
    <t>05300 LARAGNE MONTEGLIN</t>
  </si>
  <si>
    <t>05700 ORPIERRE</t>
  </si>
  <si>
    <t>05300 RIBIERS</t>
  </si>
  <si>
    <t>05150 ROSANS</t>
  </si>
  <si>
    <t>05700 SERRES</t>
  </si>
  <si>
    <t>05130 TALLARD</t>
  </si>
  <si>
    <t>05400 VEYNES</t>
  </si>
  <si>
    <t>06470 GUILLAUMES</t>
  </si>
  <si>
    <t>06260 PUGET THENIERS</t>
  </si>
  <si>
    <t>06660 ST ETIENNE DE TINEE</t>
  </si>
  <si>
    <t>06450 ST MARTIN VESUBIE</t>
  </si>
  <si>
    <t>06420 ST SAUVEUR SUR TINEE</t>
  </si>
  <si>
    <t>06710 VILLARS SUR VAR</t>
  </si>
  <si>
    <t>LIGNE</t>
  </si>
  <si>
    <t>resultat</t>
  </si>
  <si>
    <t>resultats ordonnées</t>
  </si>
  <si>
    <t>11240 ALAIGNE</t>
  </si>
  <si>
    <t>11170 ALZONNE</t>
  </si>
  <si>
    <t>11420 BELPECH</t>
  </si>
  <si>
    <t>11000 CARCASSONNE</t>
  </si>
  <si>
    <t>11400 CASTELNAUDARY</t>
  </si>
  <si>
    <t>11230 CHALABRE</t>
  </si>
  <si>
    <t>11600 CONQUES SUR ORBIEL</t>
  </si>
  <si>
    <t>11270 FANJEAUX</t>
  </si>
  <si>
    <t>11300 LIMOUX</t>
  </si>
  <si>
    <t>11380 MAS CABARDES</t>
  </si>
  <si>
    <t>11290 MONTREAL</t>
  </si>
  <si>
    <t>11310 SAISSAC</t>
  </si>
  <si>
    <t>11410 SALLES SUR L HERS</t>
  </si>
  <si>
    <t>15160 ALLANCHE</t>
  </si>
  <si>
    <t>15110 CHAUDES AIGUES</t>
  </si>
  <si>
    <t>15190 CONDAT</t>
  </si>
  <si>
    <t>15500 MASSIAC</t>
  </si>
  <si>
    <t>15300 MURAT</t>
  </si>
  <si>
    <t>15230 PIERREFORT</t>
  </si>
  <si>
    <t>15320 RUYNES EN MARGERIDE</t>
  </si>
  <si>
    <t>15100 ST FLOUR</t>
  </si>
  <si>
    <t>17130 MONTENDRE</t>
  </si>
  <si>
    <t>17270 MONTGUYON</t>
  </si>
  <si>
    <t>17210 MONTLIEU LA GARDE</t>
  </si>
  <si>
    <t>17520 ARCHIAC</t>
  </si>
  <si>
    <t>17470 AULNAY</t>
  </si>
  <si>
    <t>17770 BURIE</t>
  </si>
  <si>
    <t>17120 COZES</t>
  </si>
  <si>
    <t>17260 GEMOZAC</t>
  </si>
  <si>
    <t>17500 JONZAC</t>
  </si>
  <si>
    <t>17330 LOULAY</t>
  </si>
  <si>
    <t>17160 MATHA</t>
  </si>
  <si>
    <t>17150 MIRAMBEAU</t>
  </si>
  <si>
    <t>17800 PONS</t>
  </si>
  <si>
    <t>17100 SAINTES</t>
  </si>
  <si>
    <t>17240 ST GENIS DE SAINTONGE</t>
  </si>
  <si>
    <t>17770 ST HILAIRE DE VILLEFRANCHE</t>
  </si>
  <si>
    <t>17400 ST JEAN D ANGELY</t>
  </si>
  <si>
    <t>17250 ST PORCHAIRE</t>
  </si>
  <si>
    <t>17350 ST SAVINIEN</t>
  </si>
  <si>
    <t>17600 SAUJON</t>
  </si>
  <si>
    <t>17380 TONNAY BOUTONNE</t>
  </si>
  <si>
    <t>20169 BONIFACIO</t>
  </si>
  <si>
    <t>20114 FIGARI</t>
  </si>
  <si>
    <t>20170 LEVIE</t>
  </si>
  <si>
    <t>20137 PORTO VECCHIO</t>
  </si>
  <si>
    <t>20127 SERRA DI SCOPAMENE</t>
  </si>
  <si>
    <t>20226 BELGODERE</t>
  </si>
  <si>
    <t>20260 CALENZANA</t>
  </si>
  <si>
    <t>20260 CALVI</t>
  </si>
  <si>
    <t>20220 L ILE ROUSSE</t>
  </si>
  <si>
    <t>21130 AUXONNE</t>
  </si>
  <si>
    <t>21300 CHENOVE</t>
  </si>
  <si>
    <t>21000 DIJON</t>
  </si>
  <si>
    <t>21610 FONTAINE FRANCAISE</t>
  </si>
  <si>
    <t>21121 FONTAINE LES DIJON</t>
  </si>
  <si>
    <t>AUTRES CANTONS DEPT. 11</t>
  </si>
  <si>
    <t>AUTRES CANTONS DEPT. 06</t>
  </si>
  <si>
    <t>AUTRES CANTONS DEPT. 05</t>
  </si>
  <si>
    <t>AUTRES CANTONS DEPT. 04</t>
  </si>
  <si>
    <t>AUTRES CANTONS DEPT. 01</t>
  </si>
  <si>
    <t>AUTRES CANTONS DEPT.  15</t>
  </si>
  <si>
    <t>AUTRES CANTONS DEPT. 17</t>
  </si>
  <si>
    <t>AUTRES CANTONS DEPT. 2A</t>
  </si>
  <si>
    <t>AUTRES CANTONS DEPT. 2B</t>
  </si>
  <si>
    <t>21110 GENLIS</t>
  </si>
  <si>
    <t>21580 GRANCEY LE CHATEAU NEUVELLE</t>
  </si>
  <si>
    <t>21120 IS SUR TILLE</t>
  </si>
  <si>
    <t>21310 MIREBEAU SUR BEZE</t>
  </si>
  <si>
    <t>21270 PONTAILLER SUR SAONE</t>
  </si>
  <si>
    <t>21170 ST JEAN DE LOSNE</t>
  </si>
  <si>
    <t>21440 ST SEINE L ABBAYE</t>
  </si>
  <si>
    <t>21260 SELONGEY</t>
  </si>
  <si>
    <t>AUTRES CANTONS DEPT. 21</t>
  </si>
  <si>
    <t>25400 AUDINCOURT</t>
  </si>
  <si>
    <t>25340 CLERVAL</t>
  </si>
  <si>
    <t>25460 ETUPES</t>
  </si>
  <si>
    <t>25310 HERIMONCOURT</t>
  </si>
  <si>
    <t>25250 L ISLE SUR LE DOUBS</t>
  </si>
  <si>
    <t>25120 MAICHE</t>
  </si>
  <si>
    <t>25200 MONTBELIARD</t>
  </si>
  <si>
    <t>25150 PONT DE ROIDE</t>
  </si>
  <si>
    <t>25190 ST HIPPOLYTE</t>
  </si>
  <si>
    <t>25600 SOCHAUX</t>
  </si>
  <si>
    <t>25700 VALENTIGNEY</t>
  </si>
  <si>
    <t>AUTRES CANTONS DEPT. 25</t>
  </si>
  <si>
    <t>30220 AIGUES MORTES</t>
  </si>
  <si>
    <t>30470 AIMARGUES</t>
  </si>
  <si>
    <t>30390 ARAMON</t>
  </si>
  <si>
    <t>30300 BEAUCAIRE</t>
  </si>
  <si>
    <t>30230 BOUILLARGUES</t>
  </si>
  <si>
    <t>30800 ST GILLES</t>
  </si>
  <si>
    <t>30320 MARGUERITTES</t>
  </si>
  <si>
    <t>30000 NIMES</t>
  </si>
  <si>
    <t>30260 QUISSAC</t>
  </si>
  <si>
    <t>30730 ST MAMERT DU GARD</t>
  </si>
  <si>
    <t>30250 SOMMIERES</t>
  </si>
  <si>
    <t>30600 VAUVERT</t>
  </si>
  <si>
    <t>AUTRES CANTONS DEPT. 30</t>
  </si>
  <si>
    <t>31190 AUTERIVE</t>
  </si>
  <si>
    <t>31460 CARAMAN</t>
  </si>
  <si>
    <t>31550 CINTEGABELLE</t>
  </si>
  <si>
    <t>31570 LANTA</t>
  </si>
  <si>
    <t>31450 MONTGISCARD</t>
  </si>
  <si>
    <t>31560 NAILLOUX</t>
  </si>
  <si>
    <t>31250 REVEL</t>
  </si>
  <si>
    <t>31290 VILLEFRANCHE DE LAURAGAIS</t>
  </si>
  <si>
    <t>AUTRES CANTONS DEPT. 31</t>
  </si>
  <si>
    <t>33480 CASTELNAU DE MEDOC</t>
  </si>
  <si>
    <t>33340 LESPARRE MEDOC</t>
  </si>
  <si>
    <t>33250 PAUILLAC</t>
  </si>
  <si>
    <t>33112 ST LAURENT MEDOC</t>
  </si>
  <si>
    <t>AUTRES CANTONS DEPT. 33</t>
  </si>
  <si>
    <t>38270 BEAUREPAIRE</t>
  </si>
  <si>
    <t>38540 HEYRIEUX</t>
  </si>
  <si>
    <t>38440 ST JEAN DE BOURNAY</t>
  </si>
  <si>
    <t>40330 AMOU</t>
  </si>
  <si>
    <t>40260 CASTETS</t>
  </si>
  <si>
    <t>40100 DAX</t>
  </si>
  <si>
    <t>40380 MONTFORT EN CHALOSSE</t>
  </si>
  <si>
    <t>40250 MUGRON</t>
  </si>
  <si>
    <t>40300 PEYREHORADE</t>
  </si>
  <si>
    <t>40350 POUILLON</t>
  </si>
  <si>
    <t>40390 ST MARTIN DE SEIGNANX</t>
  </si>
  <si>
    <t>40230 ST VINCENT DE TYROSSE</t>
  </si>
  <si>
    <t>40140 SOUSTONS</t>
  </si>
  <si>
    <t>40400 TARTAS</t>
  </si>
  <si>
    <t>AUTRES CANTONS DEPT. 38</t>
  </si>
  <si>
    <t>AUTRES CANTONS DEPT. 40</t>
  </si>
  <si>
    <t>44150 ANCENIS</t>
  </si>
  <si>
    <t>44130 BLAIN</t>
  </si>
  <si>
    <t>44110 CHATEAUBRIANT</t>
  </si>
  <si>
    <t>44590 DERVAL</t>
  </si>
  <si>
    <t>44290 GUEMENE PENFAO</t>
  </si>
  <si>
    <t>44850 LIGNE</t>
  </si>
  <si>
    <t>44520 MOISDON LA RIVIERE</t>
  </si>
  <si>
    <t>44390 NORT SUR ERDRE</t>
  </si>
  <si>
    <t>44170 NOZAY</t>
  </si>
  <si>
    <t>44440 RIAILLE</t>
  </si>
  <si>
    <t>44660 ROUGE</t>
  </si>
  <si>
    <t>44670 ST JULIEN DE VOUVANTES</t>
  </si>
  <si>
    <t>44540 ST MARS LA JAILLE</t>
  </si>
  <si>
    <t>44460 ST NICOLAS DE REDON</t>
  </si>
  <si>
    <t>44370 VARADES</t>
  </si>
  <si>
    <t>AUTRES CANTONS DEPT. 44</t>
  </si>
  <si>
    <t>59151 ARLEUX</t>
  </si>
  <si>
    <t>59410 ANZIN</t>
  </si>
  <si>
    <t>59440 AVESNES SUR HELPE</t>
  </si>
  <si>
    <t>59570 BAVAY</t>
  </si>
  <si>
    <t>59145 BERLAIMONT</t>
  </si>
  <si>
    <t>59111 BOUCHAIN</t>
  </si>
  <si>
    <t>59400 CAMBRAI</t>
  </si>
  <si>
    <t>59217 CARNIERES</t>
  </si>
  <si>
    <t>59360 LE CATEAU CAMBRESIS</t>
  </si>
  <si>
    <t>59225 CLARY</t>
  </si>
  <si>
    <t>59163 CONDE SUR L ESCAUT</t>
  </si>
  <si>
    <t>59220 DENAIN</t>
  </si>
  <si>
    <t>59500 DOUAI</t>
  </si>
  <si>
    <t>59330 HAUTMONT</t>
  </si>
  <si>
    <t>59550 LANDRECIES</t>
  </si>
  <si>
    <t>59870 MARCHIENNES</t>
  </si>
  <si>
    <t>59159 MARCOING</t>
  </si>
  <si>
    <t>59600 MAUBEUGE</t>
  </si>
  <si>
    <t>59740 SOLRE LE CHATEAU</t>
  </si>
  <si>
    <t>59310 ORCHIES</t>
  </si>
  <si>
    <t>59530 LE QUESNOY</t>
  </si>
  <si>
    <t>59230 ST AMAND LES EAUX</t>
  </si>
  <si>
    <t>59730 SOLESMES</t>
  </si>
  <si>
    <t>59132 TRELON</t>
  </si>
  <si>
    <t>59300 VALENCIENNES</t>
  </si>
  <si>
    <t>AUTRES CANTONS DEPT. 59</t>
  </si>
  <si>
    <t>62450 BAPAUME</t>
  </si>
  <si>
    <t>62124 BERTINCOURT</t>
  </si>
  <si>
    <t>62128 CROISILLES</t>
  </si>
  <si>
    <t>62860 MARQUION</t>
  </si>
  <si>
    <t>62156 VIS EN ARTOIS</t>
  </si>
  <si>
    <t>AUTRES CANTONS DEPT. 62</t>
  </si>
  <si>
    <t>70600 CHAMPLITTE</t>
  </si>
  <si>
    <t>70100 AUTREY LES GRAY</t>
  </si>
  <si>
    <t>70180 DAMPIERRE SUR SALON</t>
  </si>
  <si>
    <t>70130 FRESNE ST MAMES</t>
  </si>
  <si>
    <t>70100 GRAY</t>
  </si>
  <si>
    <t>70700 GY</t>
  </si>
  <si>
    <t>70150 MARNAY</t>
  </si>
  <si>
    <t>70230 MONTBOZON</t>
  </si>
  <si>
    <t>70140 PESMES</t>
  </si>
  <si>
    <t>70190 RIOZ</t>
  </si>
  <si>
    <t>70360 SCEY SUR SAONE ET ST ALBIN</t>
  </si>
  <si>
    <t>AUTRES CANTONS DEPT. 70</t>
  </si>
  <si>
    <t>76730 BACQUEVILLE EN CAUX</t>
  </si>
  <si>
    <t>76340 BLANGY SUR BRESLE</t>
  </si>
  <si>
    <t>76450 CANY BARVILLE</t>
  </si>
  <si>
    <t>76260 EU</t>
  </si>
  <si>
    <t>76200 DIEPPE</t>
  </si>
  <si>
    <t>76630 ENVERMEU</t>
  </si>
  <si>
    <t>76740 FONTAINE LE DUN</t>
  </si>
  <si>
    <t>76550 OFFRANVILLE</t>
  </si>
  <si>
    <t>76460 ST VALERY EN CAUX</t>
  </si>
  <si>
    <t>AUTRES CANTONS DEPT. 76</t>
  </si>
  <si>
    <t>80250 AILLY SUR NOYE</t>
  </si>
  <si>
    <t>80300 ALBERT</t>
  </si>
  <si>
    <t>80340 BRAY SUR SOMME</t>
  </si>
  <si>
    <t>80320 CHAULNES</t>
  </si>
  <si>
    <t>80360 COMBLES</t>
  </si>
  <si>
    <t>80400 HAM</t>
  </si>
  <si>
    <t>80500 MONTDIDIER</t>
  </si>
  <si>
    <t>80110 MOREUIL</t>
  </si>
  <si>
    <t>80190 NESLE</t>
  </si>
  <si>
    <t>80200 PERONNE</t>
  </si>
  <si>
    <t>80240 ROISEL</t>
  </si>
  <si>
    <t>80170 ROSIERES EN SANTERRE</t>
  </si>
  <si>
    <t>80700 ROYE</t>
  </si>
  <si>
    <t>AUTRES CANTONS DEPT. 80</t>
  </si>
  <si>
    <t>81600 CADALEN</t>
  </si>
  <si>
    <t>81140 CASTELNAU DE MONTMIRAL</t>
  </si>
  <si>
    <t>81170 CORDES SUR CIEL</t>
  </si>
  <si>
    <t>81600 GAILLAC</t>
  </si>
  <si>
    <t>81300 GRAULHET</t>
  </si>
  <si>
    <t>81500 LAVAUR</t>
  </si>
  <si>
    <t>81310 LISLE SUR TARN</t>
  </si>
  <si>
    <t>81800 RABASTENS</t>
  </si>
  <si>
    <t>81220 ST PAUL CAP DE JOUX</t>
  </si>
  <si>
    <t>81630 SALVAGNAC</t>
  </si>
  <si>
    <t>81140 VAOUR</t>
  </si>
  <si>
    <t>AUTRES CANTONS DEPT. 81</t>
  </si>
  <si>
    <t>LOCALISATION DE L'INSTALLATON</t>
  </si>
  <si>
    <t>CONFIGURATION DE LA CLOTURE</t>
  </si>
  <si>
    <t>TERRAIN</t>
  </si>
  <si>
    <t xml:space="preserve">                DETERMINER LA SECTION DES POTEAUX - CLOTURES GRILLAGEES</t>
  </si>
  <si>
    <t>Vous pouvez vous aider ces photographies pour déterminer la rugosité de votre terrain</t>
  </si>
  <si>
    <t xml:space="preserve">Cet outil permet de déterminer la section minimale de vos poteaux pour la fabrication de votre clôture de tennis.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</si>
</sst>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0"/>
      <name val="Arial CE"/>
      <charset val="238"/>
    </font>
    <font>
      <sz val="10"/>
      <color theme="0"/>
      <name val="Trebuchet MS"/>
      <family val="2"/>
    </font>
    <font>
      <sz val="10"/>
      <color indexed="9"/>
      <name val="Times New Roman"/>
      <family val="1"/>
    </font>
    <font>
      <i/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rgb="FF00B0F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200E6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51">
    <border>
      <left/>
      <right/>
      <top/>
      <bottom/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medium">
        <color indexed="64"/>
      </left>
      <right style="mediumDashDotDot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1">
    <xf numFmtId="0" fontId="0" fillId="0" borderId="0" xfId="0"/>
    <xf numFmtId="0" fontId="2" fillId="0" borderId="0" xfId="1" applyFont="1" applyFill="1" applyBorder="1" applyAlignment="1">
      <alignment wrapText="1"/>
    </xf>
    <xf numFmtId="0" fontId="4" fillId="2" borderId="1" xfId="2" applyFont="1" applyFill="1" applyBorder="1" applyAlignment="1">
      <alignment vertical="center" wrapText="1"/>
    </xf>
    <xf numFmtId="0" fontId="6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10" fillId="3" borderId="16" xfId="0" applyNumberFormat="1" applyFont="1" applyFill="1" applyBorder="1" applyAlignment="1">
      <alignment horizontal="center" vertical="center"/>
    </xf>
    <xf numFmtId="49" fontId="10" fillId="4" borderId="11" xfId="0" applyNumberFormat="1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Fill="1"/>
    <xf numFmtId="49" fontId="10" fillId="4" borderId="25" xfId="0" applyNumberFormat="1" applyFont="1" applyFill="1" applyBorder="1" applyAlignment="1">
      <alignment horizontal="center" vertical="center"/>
    </xf>
    <xf numFmtId="49" fontId="10" fillId="3" borderId="25" xfId="0" applyNumberFormat="1" applyFont="1" applyFill="1" applyBorder="1" applyAlignment="1">
      <alignment horizontal="center" vertical="center"/>
    </xf>
    <xf numFmtId="0" fontId="0" fillId="0" borderId="0" xfId="0" applyFill="1" applyBorder="1"/>
    <xf numFmtId="49" fontId="1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0" borderId="30" xfId="0" applyBorder="1"/>
    <xf numFmtId="0" fontId="0" fillId="8" borderId="31" xfId="0" applyFill="1" applyBorder="1"/>
    <xf numFmtId="0" fontId="8" fillId="3" borderId="16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0" fillId="10" borderId="0" xfId="0" applyFill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9" borderId="0" xfId="0" applyFill="1" applyBorder="1"/>
    <xf numFmtId="0" fontId="0" fillId="0" borderId="0" xfId="0" applyBorder="1"/>
    <xf numFmtId="0" fontId="0" fillId="0" borderId="36" xfId="0" applyBorder="1"/>
    <xf numFmtId="0" fontId="6" fillId="0" borderId="0" xfId="0" applyFont="1" applyBorder="1"/>
    <xf numFmtId="0" fontId="15" fillId="0" borderId="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15" fillId="0" borderId="40" xfId="0" applyFont="1" applyFill="1" applyBorder="1"/>
    <xf numFmtId="0" fontId="14" fillId="0" borderId="35" xfId="0" applyFont="1" applyBorder="1"/>
    <xf numFmtId="0" fontId="0" fillId="0" borderId="0" xfId="0" applyAlignment="1">
      <alignment horizontal="center"/>
    </xf>
    <xf numFmtId="0" fontId="0" fillId="11" borderId="0" xfId="0" applyFill="1"/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0" fillId="11" borderId="47" xfId="0" applyFill="1" applyBorder="1"/>
    <xf numFmtId="0" fontId="0" fillId="11" borderId="0" xfId="0" applyFill="1" applyBorder="1"/>
    <xf numFmtId="0" fontId="0" fillId="11" borderId="43" xfId="0" applyFill="1" applyBorder="1"/>
    <xf numFmtId="0" fontId="0" fillId="11" borderId="48" xfId="0" applyFill="1" applyBorder="1"/>
    <xf numFmtId="0" fontId="0" fillId="11" borderId="49" xfId="0" applyFill="1" applyBorder="1"/>
    <xf numFmtId="0" fontId="0" fillId="11" borderId="50" xfId="0" applyFill="1" applyBorder="1"/>
    <xf numFmtId="0" fontId="18" fillId="7" borderId="41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12" borderId="49" xfId="0" applyFont="1" applyFill="1" applyBorder="1" applyAlignment="1">
      <alignment horizontal="center"/>
    </xf>
    <xf numFmtId="0" fontId="21" fillId="12" borderId="49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18" xfId="0" applyFont="1" applyFill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textRotation="90" wrapText="1"/>
    </xf>
    <xf numFmtId="0" fontId="9" fillId="6" borderId="18" xfId="0" applyFont="1" applyFill="1" applyBorder="1" applyAlignment="1">
      <alignment horizontal="center" vertical="center" textRotation="90" wrapText="1"/>
    </xf>
    <xf numFmtId="0" fontId="9" fillId="7" borderId="14" xfId="0" applyFont="1" applyFill="1" applyBorder="1" applyAlignment="1">
      <alignment horizontal="center" vertical="center" textRotation="90" wrapText="1"/>
    </xf>
    <xf numFmtId="0" fontId="9" fillId="7" borderId="18" xfId="0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2" xfId="1"/>
    <cellStyle name="Normal 2 2" xfId="2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6</xdr:row>
      <xdr:rowOff>149953</xdr:rowOff>
    </xdr:from>
    <xdr:to>
      <xdr:col>22</xdr:col>
      <xdr:colOff>416378</xdr:colOff>
      <xdr:row>16</xdr:row>
      <xdr:rowOff>171450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2959828"/>
          <a:ext cx="2654753" cy="1974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306162</xdr:colOff>
      <xdr:row>6</xdr:row>
      <xdr:rowOff>129269</xdr:rowOff>
    </xdr:from>
    <xdr:to>
      <xdr:col>18</xdr:col>
      <xdr:colOff>691244</xdr:colOff>
      <xdr:row>16</xdr:row>
      <xdr:rowOff>151040</xdr:rowOff>
    </xdr:to>
    <xdr:pic>
      <xdr:nvPicPr>
        <xdr:cNvPr id="4" name="Imag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7262" y="2939144"/>
          <a:ext cx="2699657" cy="1974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64498</xdr:colOff>
      <xdr:row>2</xdr:row>
      <xdr:rowOff>257175</xdr:rowOff>
    </xdr:from>
    <xdr:to>
      <xdr:col>22</xdr:col>
      <xdr:colOff>442232</xdr:colOff>
      <xdr:row>4</xdr:row>
      <xdr:rowOff>161925</xdr:rowOff>
    </xdr:to>
    <xdr:pic>
      <xdr:nvPicPr>
        <xdr:cNvPr id="5" name="Imag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2173" y="647700"/>
          <a:ext cx="2663734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348344</xdr:colOff>
      <xdr:row>19</xdr:row>
      <xdr:rowOff>95249</xdr:rowOff>
    </xdr:from>
    <xdr:to>
      <xdr:col>18</xdr:col>
      <xdr:colOff>665389</xdr:colOff>
      <xdr:row>29</xdr:row>
      <xdr:rowOff>200024</xdr:rowOff>
    </xdr:to>
    <xdr:pic>
      <xdr:nvPicPr>
        <xdr:cNvPr id="6" name="Image 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9444" y="5248274"/>
          <a:ext cx="2631620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89263</xdr:colOff>
      <xdr:row>19</xdr:row>
      <xdr:rowOff>71847</xdr:rowOff>
    </xdr:from>
    <xdr:to>
      <xdr:col>22</xdr:col>
      <xdr:colOff>409575</xdr:colOff>
      <xdr:row>30</xdr:row>
      <xdr:rowOff>9525</xdr:rowOff>
    </xdr:to>
    <xdr:pic>
      <xdr:nvPicPr>
        <xdr:cNvPr id="7" name="Image 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6938" y="5224872"/>
          <a:ext cx="2606312" cy="20998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319768</xdr:colOff>
      <xdr:row>2</xdr:row>
      <xdr:rowOff>257175</xdr:rowOff>
    </xdr:from>
    <xdr:to>
      <xdr:col>18</xdr:col>
      <xdr:colOff>677635</xdr:colOff>
      <xdr:row>4</xdr:row>
      <xdr:rowOff>176347</xdr:rowOff>
    </xdr:to>
    <xdr:pic>
      <xdr:nvPicPr>
        <xdr:cNvPr id="8" name="Image 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868" y="647700"/>
          <a:ext cx="2672442" cy="19575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838200</xdr:colOff>
      <xdr:row>2</xdr:row>
      <xdr:rowOff>257175</xdr:rowOff>
    </xdr:from>
    <xdr:to>
      <xdr:col>4</xdr:col>
      <xdr:colOff>847725</xdr:colOff>
      <xdr:row>2</xdr:row>
      <xdr:rowOff>1534288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257175"/>
          <a:ext cx="3238500" cy="1277113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2</xdr:row>
      <xdr:rowOff>276226</xdr:rowOff>
    </xdr:from>
    <xdr:to>
      <xdr:col>5</xdr:col>
      <xdr:colOff>1066800</xdr:colOff>
      <xdr:row>2</xdr:row>
      <xdr:rowOff>1403548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666751"/>
          <a:ext cx="1209675" cy="1127322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</xdr:row>
      <xdr:rowOff>304801</xdr:rowOff>
    </xdr:from>
    <xdr:to>
      <xdr:col>2</xdr:col>
      <xdr:colOff>104775</xdr:colOff>
      <xdr:row>2</xdr:row>
      <xdr:rowOff>1432123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695326"/>
          <a:ext cx="1209675" cy="1127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3"/>
  <sheetViews>
    <sheetView tabSelected="1" zoomScaleNormal="100" workbookViewId="0">
      <selection activeCell="D13" sqref="D13"/>
    </sheetView>
  </sheetViews>
  <sheetFormatPr baseColWidth="10" defaultRowHeight="15" x14ac:dyDescent="0.25"/>
  <cols>
    <col min="1" max="1" width="12.28515625" customWidth="1"/>
    <col min="2" max="2" width="19" customWidth="1"/>
    <col min="3" max="3" width="32" customWidth="1"/>
    <col min="4" max="4" width="16.42578125" customWidth="1"/>
    <col min="5" max="5" width="19" customWidth="1"/>
    <col min="6" max="6" width="21.85546875" customWidth="1"/>
    <col min="8" max="9" width="11.5703125" hidden="1" customWidth="1"/>
    <col min="10" max="10" width="16.140625" hidden="1" customWidth="1"/>
    <col min="11" max="11" width="17" hidden="1" customWidth="1"/>
    <col min="12" max="12" width="11.5703125" hidden="1" customWidth="1"/>
    <col min="13" max="13" width="11.5703125" customWidth="1"/>
    <col min="14" max="16" width="11.5703125" hidden="1" customWidth="1"/>
    <col min="17" max="18" width="11.5703125" customWidth="1"/>
  </cols>
  <sheetData>
    <row r="2" spans="1:23" ht="15.75" thickBot="1" x14ac:dyDescent="0.3">
      <c r="B2" s="53"/>
      <c r="C2" s="53"/>
      <c r="D2" s="53"/>
      <c r="E2" s="53"/>
      <c r="F2" s="53"/>
      <c r="M2" s="69" t="s">
        <v>536</v>
      </c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137.25" customHeight="1" x14ac:dyDescent="0.25">
      <c r="B3" s="68"/>
      <c r="C3" s="68"/>
      <c r="D3" s="68"/>
      <c r="E3" s="68"/>
      <c r="F3" s="68"/>
      <c r="M3" s="54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1:23" ht="23.25" x14ac:dyDescent="0.35">
      <c r="A4" s="71" t="s">
        <v>535</v>
      </c>
      <c r="B4" s="71"/>
      <c r="C4" s="71"/>
      <c r="D4" s="71"/>
      <c r="E4" s="71"/>
      <c r="F4" s="71"/>
      <c r="M4" s="57"/>
      <c r="N4" s="58"/>
      <c r="O4" s="58"/>
      <c r="P4" s="58"/>
      <c r="Q4" s="58"/>
      <c r="R4" s="58"/>
      <c r="S4" s="58"/>
      <c r="T4" s="58"/>
      <c r="U4" s="58"/>
      <c r="V4" s="58"/>
      <c r="W4" s="59"/>
    </row>
    <row r="5" spans="1:23" x14ac:dyDescent="0.25">
      <c r="B5" s="52"/>
      <c r="C5" s="52"/>
      <c r="D5" s="52"/>
      <c r="E5" s="52"/>
      <c r="F5" s="52"/>
      <c r="M5" s="57"/>
      <c r="N5" s="58"/>
      <c r="O5" s="58"/>
      <c r="P5" s="58"/>
      <c r="Q5" s="58"/>
      <c r="R5" s="58"/>
      <c r="S5" s="58"/>
      <c r="T5" s="58"/>
      <c r="U5" s="58"/>
      <c r="V5" s="58"/>
      <c r="W5" s="59"/>
    </row>
    <row r="6" spans="1:23" x14ac:dyDescent="0.25">
      <c r="B6" s="67" t="s">
        <v>537</v>
      </c>
      <c r="C6" s="67"/>
      <c r="D6" s="67"/>
      <c r="E6" s="67"/>
      <c r="F6" s="67"/>
      <c r="M6" s="57"/>
      <c r="N6" s="58"/>
      <c r="O6" s="58"/>
      <c r="P6" s="58"/>
      <c r="Q6" s="58"/>
      <c r="R6" s="58"/>
      <c r="S6" s="58"/>
      <c r="T6" s="58"/>
      <c r="U6" s="58"/>
      <c r="V6" s="58"/>
      <c r="W6" s="59"/>
    </row>
    <row r="7" spans="1:23" ht="15.75" thickBot="1" x14ac:dyDescent="0.3">
      <c r="K7" t="e">
        <f>+VLOOKUP(C10,'Dépt Zone vent'!B5:C170,2,FALSE)</f>
        <v>#N/A</v>
      </c>
      <c r="L7">
        <f>+IFERROR(IF(K7="CANTON A DEFINIR",1,0),0)</f>
        <v>0</v>
      </c>
      <c r="M7" s="57"/>
      <c r="N7" s="58"/>
      <c r="O7" s="58"/>
      <c r="P7" s="58"/>
      <c r="Q7" s="58"/>
      <c r="R7" s="58"/>
      <c r="S7" s="58"/>
      <c r="T7" s="58"/>
      <c r="U7" s="58"/>
      <c r="V7" s="58"/>
      <c r="W7" s="59"/>
    </row>
    <row r="8" spans="1:23" x14ac:dyDescent="0.25">
      <c r="B8" s="72" t="s">
        <v>532</v>
      </c>
      <c r="C8" s="73"/>
      <c r="D8" s="39"/>
      <c r="E8" s="39"/>
      <c r="F8" s="40"/>
      <c r="M8" s="57"/>
      <c r="N8" s="58"/>
      <c r="O8" s="58"/>
      <c r="P8" s="58"/>
      <c r="Q8" s="58"/>
      <c r="R8" s="58"/>
      <c r="S8" s="58"/>
      <c r="T8" s="58"/>
      <c r="U8" s="58"/>
      <c r="V8" s="58"/>
      <c r="W8" s="59"/>
    </row>
    <row r="9" spans="1:23" x14ac:dyDescent="0.25">
      <c r="B9" s="41"/>
      <c r="C9" s="43"/>
      <c r="F9" s="44"/>
      <c r="M9" s="57"/>
      <c r="N9" s="58">
        <v>11</v>
      </c>
      <c r="O9" s="58" t="e">
        <f>+VLOOKUP($K$17,'Récap Ptx'!$A$14:$T$19,5,FALSE)</f>
        <v>#N/A</v>
      </c>
      <c r="P9" s="58"/>
      <c r="Q9" s="58"/>
      <c r="R9" s="58"/>
      <c r="S9" s="58"/>
      <c r="T9" s="58"/>
      <c r="U9" s="58"/>
      <c r="V9" s="58"/>
      <c r="W9" s="59"/>
    </row>
    <row r="10" spans="1:23" ht="15.75" thickBot="1" x14ac:dyDescent="0.3">
      <c r="B10" s="41" t="s">
        <v>117</v>
      </c>
      <c r="C10" s="42"/>
      <c r="D10" s="43"/>
      <c r="F10" s="44"/>
      <c r="K10" s="32" t="e">
        <f>+VLOOKUP(F11,Données!O3:P6,2,FALSE)+VLOOKUP(Calcul!F16,Données!L3:M6,2,FALSE)</f>
        <v>#N/A</v>
      </c>
      <c r="M10" s="57"/>
      <c r="N10" s="58">
        <v>12</v>
      </c>
      <c r="O10" s="58" t="e">
        <f>+VLOOKUP($K$17,'Récap Ptx'!$A$14:$T$19,6,FALSE)</f>
        <v>#N/A</v>
      </c>
      <c r="P10" s="58"/>
      <c r="Q10" s="58"/>
      <c r="R10" s="58"/>
      <c r="S10" s="58"/>
      <c r="T10" s="58"/>
      <c r="U10" s="58"/>
      <c r="V10" s="58"/>
      <c r="W10" s="59"/>
    </row>
    <row r="11" spans="1:23" ht="15.75" thickBot="1" x14ac:dyDescent="0.3">
      <c r="B11" s="41"/>
      <c r="C11" s="43"/>
      <c r="D11" s="43"/>
      <c r="E11" s="46" t="s">
        <v>120</v>
      </c>
      <c r="F11" s="50" t="str">
        <f>+IFERROR(IF(K7="CANTON A DEFINIR",#REF!,K7),"")</f>
        <v/>
      </c>
      <c r="M11" s="57"/>
      <c r="N11" s="58">
        <v>13</v>
      </c>
      <c r="O11" s="58" t="e">
        <f>+VLOOKUP($K$17,'Récap Ptx'!$A$14:$T$19,7,FALSE)</f>
        <v>#N/A</v>
      </c>
      <c r="P11" s="58"/>
      <c r="Q11" s="58"/>
      <c r="R11" s="58"/>
      <c r="S11" s="58"/>
      <c r="T11" s="58"/>
      <c r="U11" s="58"/>
      <c r="V11" s="58"/>
      <c r="W11" s="59"/>
    </row>
    <row r="12" spans="1:23" x14ac:dyDescent="0.25">
      <c r="B12" s="41" t="s">
        <v>110</v>
      </c>
      <c r="C12" s="42" t="s">
        <v>100</v>
      </c>
      <c r="D12" s="43"/>
      <c r="E12" s="43"/>
      <c r="F12" s="44"/>
      <c r="M12" s="57"/>
      <c r="N12" s="58">
        <v>14</v>
      </c>
      <c r="O12" s="58" t="e">
        <f>+VLOOKUP($K$17,'Récap Ptx'!$A$14:$T$19,8,FALSE)</f>
        <v>#N/A</v>
      </c>
      <c r="P12" s="58"/>
      <c r="Q12" s="58"/>
      <c r="R12" s="58"/>
      <c r="S12" s="58"/>
      <c r="T12" s="58"/>
      <c r="U12" s="58"/>
      <c r="V12" s="58"/>
      <c r="W12" s="59"/>
    </row>
    <row r="13" spans="1:23" x14ac:dyDescent="0.25">
      <c r="B13" s="41"/>
      <c r="C13" s="45" t="e">
        <f>+IF(K7="CANTON A DEFINIR","Champs à remplir","")</f>
        <v>#N/A</v>
      </c>
      <c r="D13" s="43"/>
      <c r="E13" s="43"/>
      <c r="F13" s="44"/>
      <c r="M13" s="57"/>
      <c r="N13" s="58">
        <v>21</v>
      </c>
      <c r="O13" s="58" t="e">
        <f>+VLOOKUP($K$17,'Récap Ptx'!$A$14:$T$19,9,FALSE)</f>
        <v>#N/A</v>
      </c>
      <c r="P13" s="58"/>
      <c r="Q13" s="58"/>
      <c r="R13" s="58"/>
      <c r="S13" s="58"/>
      <c r="T13" s="58"/>
      <c r="U13" s="58"/>
      <c r="V13" s="58"/>
      <c r="W13" s="59"/>
    </row>
    <row r="14" spans="1:23" x14ac:dyDescent="0.25">
      <c r="B14" s="41"/>
      <c r="C14" s="43"/>
      <c r="D14" s="43"/>
      <c r="E14" s="43"/>
      <c r="F14" s="44"/>
      <c r="M14" s="57"/>
      <c r="N14" s="58">
        <v>22</v>
      </c>
      <c r="O14" s="58" t="e">
        <f>+VLOOKUP($K$17,'Récap Ptx'!$A$14:$T$19,10,FALSE)</f>
        <v>#N/A</v>
      </c>
      <c r="P14" s="58"/>
      <c r="Q14" s="58"/>
      <c r="R14" s="58"/>
      <c r="S14" s="58"/>
      <c r="T14" s="58"/>
      <c r="U14" s="58"/>
      <c r="V14" s="58"/>
      <c r="W14" s="59"/>
    </row>
    <row r="15" spans="1:23" ht="15.75" thickBot="1" x14ac:dyDescent="0.3">
      <c r="B15" s="41"/>
      <c r="C15" s="43"/>
      <c r="F15" s="44"/>
      <c r="M15" s="57"/>
      <c r="N15" s="58">
        <v>23</v>
      </c>
      <c r="O15" s="58" t="e">
        <f>+VLOOKUP($K$17,'Récap Ptx'!$A$14:$T$19,11,FALSE)</f>
        <v>#N/A</v>
      </c>
      <c r="P15" s="58"/>
      <c r="Q15" s="58"/>
      <c r="R15" s="58"/>
      <c r="S15" s="58"/>
      <c r="T15" s="58"/>
      <c r="U15" s="58"/>
      <c r="V15" s="58"/>
      <c r="W15" s="59"/>
    </row>
    <row r="16" spans="1:23" ht="15.75" thickBot="1" x14ac:dyDescent="0.3">
      <c r="B16" s="41" t="s">
        <v>534</v>
      </c>
      <c r="C16" s="42"/>
      <c r="D16" s="43"/>
      <c r="E16" s="46" t="s">
        <v>125</v>
      </c>
      <c r="F16" s="50" t="str">
        <f>IFERROR(VLOOKUP(C16,Données!K2:L6,2,FALSE),"")</f>
        <v/>
      </c>
      <c r="M16" s="57"/>
      <c r="N16" s="58">
        <v>24</v>
      </c>
      <c r="O16" s="58" t="e">
        <f>+VLOOKUP($K$17,'Récap Ptx'!$A$14:$T$19,12,FALSE)</f>
        <v>#N/A</v>
      </c>
      <c r="P16" s="58"/>
      <c r="Q16" s="58"/>
      <c r="R16" s="58"/>
      <c r="S16" s="58"/>
      <c r="T16" s="58"/>
      <c r="U16" s="58"/>
      <c r="V16" s="58"/>
      <c r="W16" s="59"/>
    </row>
    <row r="17" spans="2:23" x14ac:dyDescent="0.25">
      <c r="B17" s="41"/>
      <c r="C17" s="43"/>
      <c r="F17" s="44"/>
      <c r="K17" s="32" t="str">
        <f>+CONCATENATE(C23,C25,C27)</f>
        <v/>
      </c>
      <c r="M17" s="57"/>
      <c r="N17" s="58">
        <v>31</v>
      </c>
      <c r="O17" s="58" t="e">
        <f>+VLOOKUP($K$17,'Récap Ptx'!$A$14:$T$19,13,FALSE)</f>
        <v>#N/A</v>
      </c>
      <c r="P17" s="58"/>
      <c r="Q17" s="58"/>
      <c r="R17" s="58"/>
      <c r="S17" s="58"/>
      <c r="T17" s="58"/>
      <c r="U17" s="58"/>
      <c r="V17" s="58"/>
      <c r="W17" s="59"/>
    </row>
    <row r="18" spans="2:23" ht="15.75" thickBot="1" x14ac:dyDescent="0.3">
      <c r="B18" s="47"/>
      <c r="C18" s="48"/>
      <c r="D18" s="48"/>
      <c r="E18" s="48"/>
      <c r="F18" s="49"/>
      <c r="K18" s="32"/>
      <c r="M18" s="57"/>
      <c r="N18" s="58"/>
      <c r="O18" s="58"/>
      <c r="P18" s="58"/>
      <c r="Q18" s="58"/>
      <c r="R18" s="58"/>
      <c r="S18" s="58"/>
      <c r="T18" s="58"/>
      <c r="U18" s="58"/>
      <c r="V18" s="58"/>
      <c r="W18" s="59"/>
    </row>
    <row r="19" spans="2:23" x14ac:dyDescent="0.25">
      <c r="M19" s="57"/>
      <c r="N19" s="58">
        <v>32</v>
      </c>
      <c r="O19" s="58" t="e">
        <f>+VLOOKUP($K$17,'Récap Ptx'!$A$14:$T$19,14,FALSE)</f>
        <v>#N/A</v>
      </c>
      <c r="P19" s="58"/>
      <c r="Q19" s="58"/>
      <c r="R19" s="58"/>
      <c r="S19" s="58"/>
      <c r="T19" s="58"/>
      <c r="U19" s="58"/>
      <c r="V19" s="58"/>
      <c r="W19" s="59"/>
    </row>
    <row r="20" spans="2:23" ht="15.75" thickBot="1" x14ac:dyDescent="0.3">
      <c r="K20" t="e">
        <f>+VLOOKUP(C25,Données!F3:G5,2,FALSE)</f>
        <v>#N/A</v>
      </c>
      <c r="M20" s="57"/>
      <c r="N20" s="58">
        <v>33</v>
      </c>
      <c r="O20" s="58" t="e">
        <f>+VLOOKUP($K$17,'Récap Ptx'!$A$14:$T$19,15,FALSE)</f>
        <v>#N/A</v>
      </c>
      <c r="P20" s="58"/>
      <c r="Q20" s="58"/>
      <c r="R20" s="58"/>
      <c r="S20" s="58"/>
      <c r="T20" s="58"/>
      <c r="U20" s="58"/>
      <c r="V20" s="58"/>
      <c r="W20" s="59"/>
    </row>
    <row r="21" spans="2:23" ht="15.75" thickBot="1" x14ac:dyDescent="0.3">
      <c r="B21" s="72" t="s">
        <v>533</v>
      </c>
      <c r="C21" s="73"/>
      <c r="D21" s="39"/>
      <c r="E21" s="39"/>
      <c r="F21" s="40"/>
      <c r="M21" s="57"/>
      <c r="N21" s="58">
        <v>34</v>
      </c>
      <c r="O21" s="58" t="e">
        <f>+VLOOKUP($K$17,'Récap Ptx'!$A$14:$T$19,16,FALSE)</f>
        <v>#N/A</v>
      </c>
      <c r="P21" s="58"/>
      <c r="Q21" s="58"/>
      <c r="R21" s="58"/>
      <c r="S21" s="58"/>
      <c r="T21" s="58"/>
      <c r="U21" s="58"/>
      <c r="V21" s="58"/>
      <c r="W21" s="59"/>
    </row>
    <row r="22" spans="2:23" ht="15.75" thickBot="1" x14ac:dyDescent="0.3">
      <c r="B22" s="41"/>
      <c r="C22" s="43"/>
      <c r="D22" s="43"/>
      <c r="E22" s="43"/>
      <c r="F22" s="44"/>
      <c r="J22" s="33" t="s">
        <v>279</v>
      </c>
      <c r="K22" s="34" t="str">
        <f>+IF(C23="Avec",IF(Calcul!K10=41,'Récap Ptx'!Q7,'Récap Ptx'!Q6),"")</f>
        <v/>
      </c>
      <c r="M22" s="57"/>
      <c r="N22" s="58">
        <v>41</v>
      </c>
      <c r="O22" s="58" t="e">
        <f>+VLOOKUP($K$17,'Récap Ptx'!$A$14:$T$19,17,FALSE)</f>
        <v>#N/A</v>
      </c>
      <c r="P22" s="58"/>
      <c r="Q22" s="58"/>
      <c r="R22" s="58"/>
      <c r="S22" s="58"/>
      <c r="T22" s="58"/>
      <c r="U22" s="58"/>
      <c r="V22" s="58"/>
      <c r="W22" s="59"/>
    </row>
    <row r="23" spans="2:23" ht="15.75" thickBot="1" x14ac:dyDescent="0.3">
      <c r="B23" s="51" t="s">
        <v>252</v>
      </c>
      <c r="C23" s="42"/>
      <c r="D23" s="43"/>
      <c r="E23" s="43"/>
      <c r="F23" s="44"/>
      <c r="M23" s="57"/>
      <c r="N23" s="58">
        <v>42</v>
      </c>
      <c r="O23" s="58" t="e">
        <f>+VLOOKUP($K$17,'Récap Ptx'!$A$14:$T$19,18,FALSE)</f>
        <v>#N/A</v>
      </c>
      <c r="P23" s="58"/>
      <c r="Q23" s="58"/>
      <c r="R23" s="58"/>
      <c r="S23" s="58"/>
      <c r="T23" s="58"/>
      <c r="U23" s="58"/>
      <c r="V23" s="58"/>
      <c r="W23" s="59"/>
    </row>
    <row r="24" spans="2:23" ht="15.75" thickBot="1" x14ac:dyDescent="0.3">
      <c r="B24" s="41"/>
      <c r="C24" s="43"/>
      <c r="D24" s="43"/>
      <c r="E24" s="43"/>
      <c r="F24" s="44"/>
      <c r="J24" s="33" t="s">
        <v>280</v>
      </c>
      <c r="K24" s="34" t="str">
        <f>IF(C23="Sans",VLOOKUP(K10,N8:O24,2,FALSE),"")</f>
        <v/>
      </c>
      <c r="M24" s="57"/>
      <c r="N24" s="58">
        <v>43</v>
      </c>
      <c r="O24" s="58" t="e">
        <f>+VLOOKUP($K$17,'Récap Ptx'!$A$14:$T$19,19,FALSE)</f>
        <v>#N/A</v>
      </c>
      <c r="P24" s="58"/>
      <c r="Q24" s="58"/>
      <c r="R24" s="58"/>
      <c r="S24" s="58"/>
      <c r="T24" s="58"/>
      <c r="U24" s="58"/>
      <c r="V24" s="58"/>
      <c r="W24" s="59"/>
    </row>
    <row r="25" spans="2:23" x14ac:dyDescent="0.25">
      <c r="B25" s="51" t="s">
        <v>251</v>
      </c>
      <c r="C25" s="42"/>
      <c r="D25" s="43"/>
      <c r="E25" s="43"/>
      <c r="F25" s="44"/>
      <c r="M25" s="57"/>
      <c r="N25" s="58">
        <v>44</v>
      </c>
      <c r="O25" s="58" t="e">
        <f>+VLOOKUP($K$17,'Récap Ptx'!$A$14:$T$19,20,FALSE)</f>
        <v>#N/A</v>
      </c>
      <c r="P25" s="58"/>
      <c r="Q25" s="58"/>
      <c r="R25" s="58"/>
      <c r="S25" s="58"/>
      <c r="T25" s="58"/>
      <c r="U25" s="58"/>
      <c r="V25" s="58"/>
      <c r="W25" s="59"/>
    </row>
    <row r="26" spans="2:23" x14ac:dyDescent="0.25">
      <c r="B26" s="41"/>
      <c r="C26" s="43"/>
      <c r="D26" s="43"/>
      <c r="E26" s="43"/>
      <c r="F26" s="44"/>
      <c r="M26" s="57"/>
      <c r="N26" s="58"/>
      <c r="O26" s="58"/>
      <c r="P26" s="58"/>
      <c r="Q26" s="58"/>
      <c r="R26" s="58"/>
      <c r="S26" s="58"/>
      <c r="T26" s="58"/>
      <c r="U26" s="58"/>
      <c r="V26" s="58"/>
      <c r="W26" s="59"/>
    </row>
    <row r="27" spans="2:23" x14ac:dyDescent="0.25">
      <c r="B27" s="51" t="s">
        <v>271</v>
      </c>
      <c r="C27" s="42"/>
      <c r="D27" s="43"/>
      <c r="E27" s="43"/>
      <c r="F27" s="44"/>
      <c r="M27" s="57"/>
      <c r="N27" s="58"/>
      <c r="O27" s="58"/>
      <c r="P27" s="58"/>
      <c r="Q27" s="58"/>
      <c r="R27" s="58"/>
      <c r="S27" s="58"/>
      <c r="T27" s="58"/>
      <c r="U27" s="58"/>
      <c r="V27" s="58"/>
      <c r="W27" s="59"/>
    </row>
    <row r="28" spans="2:23" ht="15.75" thickBot="1" x14ac:dyDescent="0.3">
      <c r="B28" s="47"/>
      <c r="C28" s="48"/>
      <c r="D28" s="48"/>
      <c r="E28" s="48"/>
      <c r="F28" s="49"/>
      <c r="M28" s="57"/>
      <c r="N28" s="58"/>
      <c r="O28" s="58"/>
      <c r="P28" s="58"/>
      <c r="Q28" s="58"/>
      <c r="R28" s="58"/>
      <c r="S28" s="58"/>
      <c r="T28" s="58"/>
      <c r="U28" s="58"/>
      <c r="V28" s="58"/>
      <c r="W28" s="59"/>
    </row>
    <row r="29" spans="2:23" x14ac:dyDescent="0.25">
      <c r="K29" s="26"/>
      <c r="M29" s="57"/>
      <c r="N29" s="58"/>
      <c r="O29" s="58"/>
      <c r="P29" s="58"/>
      <c r="Q29" s="58"/>
      <c r="R29" s="58"/>
      <c r="S29" s="58"/>
      <c r="T29" s="58"/>
      <c r="U29" s="58"/>
      <c r="V29" s="58"/>
      <c r="W29" s="59"/>
    </row>
    <row r="30" spans="2:23" ht="15.75" thickBot="1" x14ac:dyDescent="0.3">
      <c r="M30" s="57"/>
      <c r="N30" s="58"/>
      <c r="O30" s="58"/>
      <c r="P30" s="58"/>
      <c r="Q30" s="58"/>
      <c r="R30" s="58"/>
      <c r="S30" s="58"/>
      <c r="T30" s="58"/>
      <c r="U30" s="58"/>
      <c r="V30" s="58"/>
      <c r="W30" s="59"/>
    </row>
    <row r="31" spans="2:23" ht="25.9" customHeight="1" thickBot="1" x14ac:dyDescent="0.3">
      <c r="B31" s="65" t="s">
        <v>272</v>
      </c>
      <c r="C31" s="65"/>
      <c r="D31" s="66"/>
      <c r="E31" s="63" t="str">
        <f>+IFERROR(IF(C23="Avec",K22,K24),"")</f>
        <v/>
      </c>
      <c r="F31" s="64"/>
      <c r="M31" s="57"/>
      <c r="N31" s="58"/>
      <c r="O31" s="58"/>
      <c r="P31" s="58"/>
      <c r="Q31" s="58"/>
      <c r="R31" s="58"/>
      <c r="S31" s="58"/>
      <c r="T31" s="58"/>
      <c r="U31" s="58"/>
      <c r="V31" s="58"/>
      <c r="W31" s="59"/>
    </row>
    <row r="32" spans="2:23" x14ac:dyDescent="0.25">
      <c r="M32" s="57"/>
      <c r="N32" s="58"/>
      <c r="O32" s="58"/>
      <c r="P32" s="58"/>
      <c r="Q32" s="58"/>
      <c r="R32" s="58"/>
      <c r="S32" s="58"/>
      <c r="T32" s="58"/>
      <c r="U32" s="58"/>
      <c r="V32" s="58"/>
      <c r="W32" s="59"/>
    </row>
    <row r="33" spans="2:23" ht="15.75" thickBot="1" x14ac:dyDescent="0.3">
      <c r="B33" s="53"/>
      <c r="C33" s="53"/>
      <c r="D33" s="53"/>
      <c r="E33" s="53"/>
      <c r="F33" s="53"/>
      <c r="M33" s="60"/>
      <c r="N33" s="61"/>
      <c r="O33" s="61"/>
      <c r="P33" s="61"/>
      <c r="Q33" s="61"/>
      <c r="R33" s="61"/>
      <c r="S33" s="61"/>
      <c r="T33" s="61"/>
      <c r="U33" s="61"/>
      <c r="V33" s="61"/>
      <c r="W33" s="62"/>
    </row>
  </sheetData>
  <mergeCells count="8">
    <mergeCell ref="E31:F31"/>
    <mergeCell ref="B31:D31"/>
    <mergeCell ref="B6:F6"/>
    <mergeCell ref="B3:F3"/>
    <mergeCell ref="M2:W2"/>
    <mergeCell ref="A4:F4"/>
    <mergeCell ref="B8:C8"/>
    <mergeCell ref="B21:C21"/>
  </mergeCells>
  <conditionalFormatting sqref="B12">
    <cfRule type="expression" dxfId="1" priority="2">
      <formula>$L$7=0</formula>
    </cfRule>
  </conditionalFormatting>
  <conditionalFormatting sqref="C12:C13">
    <cfRule type="expression" dxfId="0" priority="1">
      <formula>$L$7=0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&amp;RVERSION 1 - MAJ 09/03/2020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'Dépt Zone vent'!$B$4:$B$100</xm:f>
          </x14:formula1>
          <xm:sqref>C10</xm:sqref>
        </x14:dataValidation>
        <x14:dataValidation type="list" showInputMessage="1" showErrorMessage="1">
          <x14:formula1>
            <xm:f>'Dépt Zone vent'!$O$4:$O$31</xm:f>
          </x14:formula1>
          <xm:sqref>C12</xm:sqref>
        </x14:dataValidation>
        <x14:dataValidation type="list" showInputMessage="1" showErrorMessage="1">
          <x14:formula1>
            <xm:f>Données!$K$2:$K$6</xm:f>
          </x14:formula1>
          <xm:sqref>C16</xm:sqref>
        </x14:dataValidation>
        <x14:dataValidation type="list" showInputMessage="1" showErrorMessage="1">
          <x14:formula1>
            <xm:f>Données!$C$2:$C$4</xm:f>
          </x14:formula1>
          <xm:sqref>C23</xm:sqref>
        </x14:dataValidation>
        <x14:dataValidation type="list" showInputMessage="1" showErrorMessage="1">
          <x14:formula1>
            <xm:f>Données!$F$2:$F$5</xm:f>
          </x14:formula1>
          <xm:sqref>C25</xm:sqref>
        </x14:dataValidation>
        <x14:dataValidation type="list" showInputMessage="1" showErrorMessage="1">
          <x14:formula1>
            <xm:f>Données!$I$2:$I$4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K2" sqref="K2"/>
    </sheetView>
  </sheetViews>
  <sheetFormatPr baseColWidth="10" defaultRowHeight="15" x14ac:dyDescent="0.25"/>
  <cols>
    <col min="11" max="11" width="26.7109375" bestFit="1" customWidth="1"/>
    <col min="13" max="13" width="4" customWidth="1"/>
    <col min="14" max="14" width="3.7109375" customWidth="1"/>
    <col min="16" max="16" width="4.5703125" customWidth="1"/>
  </cols>
  <sheetData>
    <row r="1" spans="1:16" x14ac:dyDescent="0.25">
      <c r="A1" s="25" t="s">
        <v>261</v>
      </c>
      <c r="C1" s="25" t="s">
        <v>252</v>
      </c>
      <c r="D1" s="25"/>
      <c r="F1" s="25" t="s">
        <v>251</v>
      </c>
      <c r="G1" s="25"/>
      <c r="I1" s="25" t="s">
        <v>271</v>
      </c>
      <c r="K1" s="25" t="s">
        <v>260</v>
      </c>
      <c r="O1" s="25" t="s">
        <v>273</v>
      </c>
    </row>
    <row r="2" spans="1:16" x14ac:dyDescent="0.25">
      <c r="A2" s="3"/>
      <c r="C2" s="3"/>
      <c r="F2" s="3"/>
      <c r="I2" s="3"/>
      <c r="K2" s="3"/>
    </row>
    <row r="3" spans="1:16" x14ac:dyDescent="0.25">
      <c r="A3" t="s">
        <v>267</v>
      </c>
      <c r="C3" t="s">
        <v>274</v>
      </c>
      <c r="F3" t="s">
        <v>255</v>
      </c>
      <c r="G3">
        <v>300</v>
      </c>
      <c r="I3" t="s">
        <v>255</v>
      </c>
      <c r="K3" t="s">
        <v>121</v>
      </c>
      <c r="L3" t="s">
        <v>275</v>
      </c>
      <c r="M3">
        <v>1</v>
      </c>
      <c r="O3" t="s">
        <v>98</v>
      </c>
      <c r="P3">
        <v>10</v>
      </c>
    </row>
    <row r="4" spans="1:16" x14ac:dyDescent="0.25">
      <c r="A4" t="s">
        <v>262</v>
      </c>
      <c r="C4" t="s">
        <v>259</v>
      </c>
      <c r="F4" t="s">
        <v>257</v>
      </c>
      <c r="G4">
        <v>350</v>
      </c>
      <c r="I4" t="s">
        <v>256</v>
      </c>
      <c r="K4" t="s">
        <v>122</v>
      </c>
      <c r="L4" t="s">
        <v>276</v>
      </c>
      <c r="M4">
        <v>2</v>
      </c>
      <c r="O4" t="s">
        <v>96</v>
      </c>
      <c r="P4">
        <v>20</v>
      </c>
    </row>
    <row r="5" spans="1:16" x14ac:dyDescent="0.25">
      <c r="A5" t="s">
        <v>268</v>
      </c>
      <c r="F5" t="s">
        <v>258</v>
      </c>
      <c r="G5">
        <v>400</v>
      </c>
      <c r="K5" t="s">
        <v>123</v>
      </c>
      <c r="L5" t="s">
        <v>277</v>
      </c>
      <c r="M5">
        <v>3</v>
      </c>
      <c r="O5" t="s">
        <v>97</v>
      </c>
      <c r="P5">
        <v>30</v>
      </c>
    </row>
    <row r="6" spans="1:16" x14ac:dyDescent="0.25">
      <c r="A6" t="s">
        <v>264</v>
      </c>
      <c r="K6" t="s">
        <v>124</v>
      </c>
      <c r="L6" t="s">
        <v>278</v>
      </c>
      <c r="M6">
        <v>4</v>
      </c>
      <c r="O6" t="s">
        <v>99</v>
      </c>
      <c r="P6">
        <v>40</v>
      </c>
    </row>
    <row r="7" spans="1:16" x14ac:dyDescent="0.25">
      <c r="A7" t="s">
        <v>265</v>
      </c>
    </row>
    <row r="8" spans="1:16" x14ac:dyDescent="0.25">
      <c r="A8" t="s">
        <v>270</v>
      </c>
    </row>
    <row r="9" spans="1:16" x14ac:dyDescent="0.25">
      <c r="A9" t="s">
        <v>263</v>
      </c>
    </row>
    <row r="10" spans="1:16" x14ac:dyDescent="0.25">
      <c r="A10" t="s">
        <v>266</v>
      </c>
    </row>
    <row r="11" spans="1:16" x14ac:dyDescent="0.25">
      <c r="A11" t="s">
        <v>269</v>
      </c>
    </row>
  </sheetData>
  <sortState ref="A3:A11">
    <sortCondition ref="A3:A11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opLeftCell="D1" workbookViewId="0">
      <selection activeCell="F4" sqref="F4"/>
    </sheetView>
  </sheetViews>
  <sheetFormatPr baseColWidth="10" defaultRowHeight="15" x14ac:dyDescent="0.25"/>
  <cols>
    <col min="2" max="2" width="28.28515625" customWidth="1"/>
    <col min="3" max="3" width="20.42578125" customWidth="1"/>
    <col min="4" max="4" width="3.7109375" customWidth="1"/>
    <col min="5" max="5" width="29.28515625" customWidth="1"/>
    <col min="6" max="6" width="31.28515625" customWidth="1"/>
    <col min="15" max="15" width="22.28515625" customWidth="1"/>
  </cols>
  <sheetData>
    <row r="1" spans="1:16" x14ac:dyDescent="0.25">
      <c r="C1" t="s">
        <v>98</v>
      </c>
      <c r="G1" t="s">
        <v>98</v>
      </c>
    </row>
    <row r="2" spans="1:16" x14ac:dyDescent="0.25">
      <c r="C2" t="s">
        <v>96</v>
      </c>
      <c r="G2" t="s">
        <v>96</v>
      </c>
    </row>
    <row r="3" spans="1:16" ht="14.45" customHeight="1" x14ac:dyDescent="0.3">
      <c r="B3" s="1" t="s">
        <v>119</v>
      </c>
      <c r="C3" t="s">
        <v>97</v>
      </c>
      <c r="G3" t="s">
        <v>97</v>
      </c>
    </row>
    <row r="4" spans="1:16" x14ac:dyDescent="0.25">
      <c r="B4" s="3"/>
      <c r="C4" t="s">
        <v>99</v>
      </c>
      <c r="G4" t="s">
        <v>99</v>
      </c>
      <c r="H4" t="s">
        <v>304</v>
      </c>
      <c r="I4" t="s">
        <v>305</v>
      </c>
      <c r="J4" t="s">
        <v>306</v>
      </c>
    </row>
    <row r="5" spans="1:16" x14ac:dyDescent="0.25">
      <c r="A5">
        <v>1</v>
      </c>
      <c r="B5" s="2" t="s">
        <v>0</v>
      </c>
      <c r="C5" t="s">
        <v>110</v>
      </c>
      <c r="E5" s="2" t="s">
        <v>0</v>
      </c>
      <c r="F5" t="s">
        <v>100</v>
      </c>
      <c r="G5" t="s">
        <v>96</v>
      </c>
      <c r="H5">
        <f>+ROWS($F$5:F5)</f>
        <v>1</v>
      </c>
      <c r="I5" t="str">
        <f>+IF(E5=Calcul!$C$10,H5,"")</f>
        <v/>
      </c>
      <c r="J5" t="str">
        <f>IFERROR(SMALL($I$5:$I$270,H5),"")</f>
        <v/>
      </c>
      <c r="O5" t="str">
        <f>+IFERROR(INDEX($F$5:$F$268,J5),"")</f>
        <v/>
      </c>
      <c r="P5" t="str">
        <f t="shared" ref="P5:P30" si="0">IFERROR(INDEX($G$5:$G$268,J5),"")</f>
        <v/>
      </c>
    </row>
    <row r="6" spans="1:16" x14ac:dyDescent="0.25">
      <c r="A6">
        <v>2</v>
      </c>
      <c r="B6" s="2" t="s">
        <v>1</v>
      </c>
      <c r="C6" t="s">
        <v>96</v>
      </c>
      <c r="E6" s="2" t="s">
        <v>0</v>
      </c>
      <c r="F6" t="s">
        <v>101</v>
      </c>
      <c r="G6" t="s">
        <v>96</v>
      </c>
      <c r="H6">
        <f>+ROWS($F$5:F6)</f>
        <v>2</v>
      </c>
      <c r="I6" t="str">
        <f>+IF(E6=Calcul!$C$10,H6,"")</f>
        <v/>
      </c>
      <c r="J6" t="str">
        <f t="shared" ref="J6:J69" si="1">IFERROR(SMALL($I$5:$I$270,H6),"")</f>
        <v/>
      </c>
      <c r="O6" t="str">
        <f t="shared" ref="O6:O30" si="2">+IFERROR(INDEX($F$5:$F$268,J6),"")</f>
        <v/>
      </c>
      <c r="P6" t="str">
        <f t="shared" si="0"/>
        <v/>
      </c>
    </row>
    <row r="7" spans="1:16" x14ac:dyDescent="0.25">
      <c r="A7">
        <v>3</v>
      </c>
      <c r="B7" s="2" t="s">
        <v>2</v>
      </c>
      <c r="C7" t="s">
        <v>96</v>
      </c>
      <c r="E7" s="2" t="s">
        <v>0</v>
      </c>
      <c r="F7" t="s">
        <v>102</v>
      </c>
      <c r="G7" t="s">
        <v>96</v>
      </c>
      <c r="H7">
        <f>+ROWS($F$5:F7)</f>
        <v>3</v>
      </c>
      <c r="I7" t="str">
        <f>+IF(E7=Calcul!$C$10,H7,"")</f>
        <v/>
      </c>
      <c r="J7" t="str">
        <f t="shared" si="1"/>
        <v/>
      </c>
      <c r="O7" t="str">
        <f t="shared" si="2"/>
        <v/>
      </c>
      <c r="P7" t="str">
        <f>IFERROR(INDEX($G$5:$G$268,J7),"")</f>
        <v/>
      </c>
    </row>
    <row r="8" spans="1:16" ht="14.45" customHeight="1" x14ac:dyDescent="0.25">
      <c r="A8">
        <v>4</v>
      </c>
      <c r="B8" s="2" t="s">
        <v>3</v>
      </c>
      <c r="C8" t="s">
        <v>110</v>
      </c>
      <c r="E8" s="2" t="s">
        <v>0</v>
      </c>
      <c r="F8" t="s">
        <v>103</v>
      </c>
      <c r="G8" t="s">
        <v>96</v>
      </c>
      <c r="H8">
        <f>+ROWS($F$5:F8)</f>
        <v>4</v>
      </c>
      <c r="I8" t="str">
        <f>+IF(E8=Calcul!$C$10,H8,"")</f>
        <v/>
      </c>
      <c r="J8" t="str">
        <f t="shared" si="1"/>
        <v/>
      </c>
      <c r="O8" t="str">
        <f t="shared" si="2"/>
        <v/>
      </c>
      <c r="P8" t="str">
        <f t="shared" si="0"/>
        <v/>
      </c>
    </row>
    <row r="9" spans="1:16" ht="14.45" customHeight="1" x14ac:dyDescent="0.25">
      <c r="A9">
        <v>5</v>
      </c>
      <c r="B9" s="2" t="s">
        <v>4</v>
      </c>
      <c r="C9" t="s">
        <v>110</v>
      </c>
      <c r="E9" s="2" t="s">
        <v>0</v>
      </c>
      <c r="F9" t="s">
        <v>104</v>
      </c>
      <c r="G9" t="s">
        <v>96</v>
      </c>
      <c r="H9">
        <f>+ROWS($F$5:F9)</f>
        <v>5</v>
      </c>
      <c r="I9" t="str">
        <f>+IF(E9=Calcul!$C$10,H9,"")</f>
        <v/>
      </c>
      <c r="J9" t="str">
        <f t="shared" si="1"/>
        <v/>
      </c>
      <c r="O9" t="str">
        <f t="shared" si="2"/>
        <v/>
      </c>
      <c r="P9" t="str">
        <f t="shared" si="0"/>
        <v/>
      </c>
    </row>
    <row r="10" spans="1:16" ht="14.45" customHeight="1" x14ac:dyDescent="0.25">
      <c r="A10">
        <v>6</v>
      </c>
      <c r="B10" s="2" t="s">
        <v>5</v>
      </c>
      <c r="C10" t="s">
        <v>110</v>
      </c>
      <c r="E10" s="2" t="s">
        <v>0</v>
      </c>
      <c r="F10" t="s">
        <v>105</v>
      </c>
      <c r="G10" t="s">
        <v>96</v>
      </c>
      <c r="H10">
        <f>+ROWS($F$5:F10)</f>
        <v>6</v>
      </c>
      <c r="I10" t="str">
        <f>+IF(E10=Calcul!$C$10,H10,"")</f>
        <v/>
      </c>
      <c r="J10" t="str">
        <f t="shared" si="1"/>
        <v/>
      </c>
      <c r="O10" t="str">
        <f t="shared" si="2"/>
        <v/>
      </c>
      <c r="P10" t="str">
        <f t="shared" si="0"/>
        <v/>
      </c>
    </row>
    <row r="11" spans="1:16" x14ac:dyDescent="0.25">
      <c r="A11">
        <v>7</v>
      </c>
      <c r="B11" s="2" t="s">
        <v>6</v>
      </c>
      <c r="C11" t="s">
        <v>96</v>
      </c>
      <c r="E11" s="2" t="s">
        <v>0</v>
      </c>
      <c r="F11" t="s">
        <v>106</v>
      </c>
      <c r="G11" t="s">
        <v>96</v>
      </c>
      <c r="H11">
        <f>+ROWS($F$5:F11)</f>
        <v>7</v>
      </c>
      <c r="I11" t="str">
        <f>+IF(E11=Calcul!$C$10,H11,"")</f>
        <v/>
      </c>
      <c r="J11" t="str">
        <f t="shared" si="1"/>
        <v/>
      </c>
      <c r="O11" t="str">
        <f t="shared" si="2"/>
        <v/>
      </c>
      <c r="P11" t="str">
        <f t="shared" si="0"/>
        <v/>
      </c>
    </row>
    <row r="12" spans="1:16" ht="14.45" customHeight="1" x14ac:dyDescent="0.25">
      <c r="A12">
        <v>8</v>
      </c>
      <c r="B12" s="2" t="s">
        <v>7</v>
      </c>
      <c r="C12" t="s">
        <v>96</v>
      </c>
      <c r="E12" s="2" t="s">
        <v>0</v>
      </c>
      <c r="F12" t="s">
        <v>107</v>
      </c>
      <c r="G12" t="s">
        <v>96</v>
      </c>
      <c r="H12">
        <f>+ROWS($F$5:F12)</f>
        <v>8</v>
      </c>
      <c r="I12" t="str">
        <f>+IF(E12=Calcul!$C$10,H12,"")</f>
        <v/>
      </c>
      <c r="J12" t="str">
        <f t="shared" si="1"/>
        <v/>
      </c>
      <c r="O12" t="str">
        <f t="shared" si="2"/>
        <v/>
      </c>
      <c r="P12" t="str">
        <f t="shared" si="0"/>
        <v/>
      </c>
    </row>
    <row r="13" spans="1:16" x14ac:dyDescent="0.25">
      <c r="A13">
        <v>9</v>
      </c>
      <c r="B13" s="2" t="s">
        <v>8</v>
      </c>
      <c r="C13" t="s">
        <v>96</v>
      </c>
      <c r="E13" s="2" t="s">
        <v>0</v>
      </c>
      <c r="F13" t="s">
        <v>108</v>
      </c>
      <c r="G13" t="s">
        <v>96</v>
      </c>
      <c r="H13">
        <f>+ROWS($F$5:F13)</f>
        <v>9</v>
      </c>
      <c r="I13" t="str">
        <f>+IF(E13=Calcul!$C$10,H13,"")</f>
        <v/>
      </c>
      <c r="J13" t="str">
        <f t="shared" si="1"/>
        <v/>
      </c>
      <c r="O13" t="str">
        <f t="shared" si="2"/>
        <v/>
      </c>
      <c r="P13" t="str">
        <f t="shared" si="0"/>
        <v/>
      </c>
    </row>
    <row r="14" spans="1:16" x14ac:dyDescent="0.25">
      <c r="A14">
        <v>10</v>
      </c>
      <c r="B14" s="2" t="s">
        <v>9</v>
      </c>
      <c r="C14" t="s">
        <v>96</v>
      </c>
      <c r="E14" s="2" t="s">
        <v>0</v>
      </c>
      <c r="F14" t="s">
        <v>109</v>
      </c>
      <c r="G14" t="s">
        <v>96</v>
      </c>
      <c r="H14">
        <f>+ROWS($F$5:F14)</f>
        <v>10</v>
      </c>
      <c r="I14" t="str">
        <f>+IF(E14=Calcul!$C$10,H14,"")</f>
        <v/>
      </c>
      <c r="J14" t="str">
        <f t="shared" si="1"/>
        <v/>
      </c>
      <c r="O14" t="str">
        <f t="shared" si="2"/>
        <v/>
      </c>
      <c r="P14" t="str">
        <f t="shared" si="0"/>
        <v/>
      </c>
    </row>
    <row r="15" spans="1:16" x14ac:dyDescent="0.25">
      <c r="A15">
        <v>11</v>
      </c>
      <c r="B15" s="2" t="s">
        <v>10</v>
      </c>
      <c r="C15" t="s">
        <v>110</v>
      </c>
      <c r="E15" s="2" t="s">
        <v>0</v>
      </c>
      <c r="F15" t="s">
        <v>111</v>
      </c>
      <c r="G15" t="s">
        <v>96</v>
      </c>
      <c r="H15">
        <f>+ROWS($F$5:F15)</f>
        <v>11</v>
      </c>
      <c r="I15" t="str">
        <f>+IF(E15=Calcul!$C$10,H15,"")</f>
        <v/>
      </c>
      <c r="J15" t="str">
        <f t="shared" si="1"/>
        <v/>
      </c>
      <c r="O15" t="str">
        <f t="shared" si="2"/>
        <v/>
      </c>
      <c r="P15" t="str">
        <f t="shared" si="0"/>
        <v/>
      </c>
    </row>
    <row r="16" spans="1:16" x14ac:dyDescent="0.25">
      <c r="A16">
        <v>12</v>
      </c>
      <c r="B16" s="2" t="s">
        <v>11</v>
      </c>
      <c r="C16" t="s">
        <v>96</v>
      </c>
      <c r="E16" s="2" t="s">
        <v>0</v>
      </c>
      <c r="F16" t="s">
        <v>112</v>
      </c>
      <c r="G16" t="s">
        <v>96</v>
      </c>
      <c r="H16">
        <f>+ROWS($F$5:F16)</f>
        <v>12</v>
      </c>
      <c r="I16" t="str">
        <f>+IF(E16=Calcul!$C$10,H16,"")</f>
        <v/>
      </c>
      <c r="J16" t="str">
        <f t="shared" si="1"/>
        <v/>
      </c>
      <c r="O16" t="str">
        <f t="shared" si="2"/>
        <v/>
      </c>
      <c r="P16" t="str">
        <f t="shared" si="0"/>
        <v/>
      </c>
    </row>
    <row r="17" spans="1:16" ht="14.45" customHeight="1" x14ac:dyDescent="0.25">
      <c r="A17">
        <v>13</v>
      </c>
      <c r="B17" s="2" t="s">
        <v>12</v>
      </c>
      <c r="C17" t="s">
        <v>97</v>
      </c>
      <c r="E17" s="2" t="s">
        <v>0</v>
      </c>
      <c r="F17" t="s">
        <v>113</v>
      </c>
      <c r="G17" t="s">
        <v>96</v>
      </c>
      <c r="H17">
        <f>+ROWS($F$5:F17)</f>
        <v>13</v>
      </c>
      <c r="I17" t="str">
        <f>+IF(E17=Calcul!$C$10,H17,"")</f>
        <v/>
      </c>
      <c r="J17" t="str">
        <f t="shared" si="1"/>
        <v/>
      </c>
      <c r="O17" t="str">
        <f t="shared" si="2"/>
        <v/>
      </c>
      <c r="P17" t="str">
        <f t="shared" si="0"/>
        <v/>
      </c>
    </row>
    <row r="18" spans="1:16" ht="14.45" customHeight="1" x14ac:dyDescent="0.25">
      <c r="A18">
        <v>14</v>
      </c>
      <c r="B18" s="2" t="s">
        <v>13</v>
      </c>
      <c r="C18" t="s">
        <v>96</v>
      </c>
      <c r="E18" s="2" t="s">
        <v>0</v>
      </c>
      <c r="F18" t="s">
        <v>114</v>
      </c>
      <c r="G18" t="s">
        <v>96</v>
      </c>
      <c r="H18">
        <f>+ROWS($F$5:F18)</f>
        <v>14</v>
      </c>
      <c r="I18" t="str">
        <f>+IF(E18=Calcul!$C$10,H18,"")</f>
        <v/>
      </c>
      <c r="J18" t="str">
        <f t="shared" si="1"/>
        <v/>
      </c>
      <c r="O18" t="str">
        <f t="shared" si="2"/>
        <v/>
      </c>
      <c r="P18" t="str">
        <f t="shared" si="0"/>
        <v/>
      </c>
    </row>
    <row r="19" spans="1:16" x14ac:dyDescent="0.25">
      <c r="A19">
        <v>15</v>
      </c>
      <c r="B19" s="2" t="s">
        <v>14</v>
      </c>
      <c r="C19" t="s">
        <v>110</v>
      </c>
      <c r="E19" s="2" t="s">
        <v>0</v>
      </c>
      <c r="F19" t="s">
        <v>115</v>
      </c>
      <c r="G19" t="s">
        <v>96</v>
      </c>
      <c r="H19">
        <f>+ROWS($F$5:F19)</f>
        <v>15</v>
      </c>
      <c r="I19" t="str">
        <f>+IF(E19=Calcul!$C$10,H19,"")</f>
        <v/>
      </c>
      <c r="J19" t="str">
        <f t="shared" si="1"/>
        <v/>
      </c>
      <c r="O19" t="str">
        <f t="shared" si="2"/>
        <v/>
      </c>
      <c r="P19" t="str">
        <f t="shared" si="0"/>
        <v/>
      </c>
    </row>
    <row r="20" spans="1:16" ht="14.45" customHeight="1" x14ac:dyDescent="0.25">
      <c r="A20">
        <v>16</v>
      </c>
      <c r="B20" s="2" t="s">
        <v>15</v>
      </c>
      <c r="C20" t="s">
        <v>98</v>
      </c>
      <c r="E20" s="2" t="s">
        <v>0</v>
      </c>
      <c r="F20" t="s">
        <v>116</v>
      </c>
      <c r="G20" t="s">
        <v>96</v>
      </c>
      <c r="H20">
        <f>+ROWS($F$5:F20)</f>
        <v>16</v>
      </c>
      <c r="I20" t="str">
        <f>+IF(E20=Calcul!$C$10,H20,"")</f>
        <v/>
      </c>
      <c r="J20" t="str">
        <f t="shared" si="1"/>
        <v/>
      </c>
      <c r="O20" t="str">
        <f t="shared" si="2"/>
        <v/>
      </c>
      <c r="P20" t="str">
        <f t="shared" si="0"/>
        <v/>
      </c>
    </row>
    <row r="21" spans="1:16" ht="14.45" customHeight="1" x14ac:dyDescent="0.25">
      <c r="A21">
        <v>17</v>
      </c>
      <c r="B21" s="2" t="s">
        <v>16</v>
      </c>
      <c r="C21" t="s">
        <v>110</v>
      </c>
      <c r="E21" s="2" t="s">
        <v>0</v>
      </c>
      <c r="F21" t="s">
        <v>367</v>
      </c>
      <c r="G21" t="s">
        <v>98</v>
      </c>
      <c r="H21">
        <f>+ROWS($F$5:F21)</f>
        <v>17</v>
      </c>
      <c r="I21" t="str">
        <f>+IF(E21=Calcul!$C$10,H21,"")</f>
        <v/>
      </c>
      <c r="J21" t="str">
        <f t="shared" si="1"/>
        <v/>
      </c>
      <c r="O21" t="str">
        <f t="shared" si="2"/>
        <v/>
      </c>
      <c r="P21" t="str">
        <f t="shared" si="0"/>
        <v/>
      </c>
    </row>
    <row r="22" spans="1:16" ht="17.45" customHeight="1" x14ac:dyDescent="0.25">
      <c r="A22">
        <v>18</v>
      </c>
      <c r="B22" s="2" t="s">
        <v>17</v>
      </c>
      <c r="C22" t="s">
        <v>96</v>
      </c>
      <c r="E22" s="2" t="s">
        <v>3</v>
      </c>
      <c r="F22" t="s">
        <v>281</v>
      </c>
      <c r="G22" t="s">
        <v>98</v>
      </c>
      <c r="H22">
        <f>+ROWS($F$5:F22)</f>
        <v>18</v>
      </c>
      <c r="I22" t="str">
        <f>+IF(E22=Calcul!$C$10,H22,"")</f>
        <v/>
      </c>
      <c r="J22" t="str">
        <f t="shared" si="1"/>
        <v/>
      </c>
      <c r="O22" t="str">
        <f t="shared" si="2"/>
        <v/>
      </c>
      <c r="P22" t="str">
        <f t="shared" si="0"/>
        <v/>
      </c>
    </row>
    <row r="23" spans="1:16" ht="16.149999999999999" customHeight="1" x14ac:dyDescent="0.25">
      <c r="A23">
        <v>19</v>
      </c>
      <c r="B23" s="2" t="s">
        <v>18</v>
      </c>
      <c r="C23" t="s">
        <v>98</v>
      </c>
      <c r="E23" s="2" t="s">
        <v>3</v>
      </c>
      <c r="F23" t="s">
        <v>282</v>
      </c>
      <c r="G23" t="s">
        <v>98</v>
      </c>
      <c r="H23">
        <f>+ROWS($F$5:F23)</f>
        <v>19</v>
      </c>
      <c r="I23" t="str">
        <f>+IF(E23=Calcul!$C$10,H23,"")</f>
        <v/>
      </c>
      <c r="J23" t="str">
        <f t="shared" si="1"/>
        <v/>
      </c>
      <c r="O23" t="str">
        <f t="shared" si="2"/>
        <v/>
      </c>
      <c r="P23" t="str">
        <f t="shared" si="0"/>
        <v/>
      </c>
    </row>
    <row r="24" spans="1:16" ht="17.45" customHeight="1" x14ac:dyDescent="0.25">
      <c r="A24">
        <v>20</v>
      </c>
      <c r="B24" s="2" t="s">
        <v>19</v>
      </c>
      <c r="C24" t="s">
        <v>110</v>
      </c>
      <c r="E24" s="2" t="s">
        <v>3</v>
      </c>
      <c r="F24" t="s">
        <v>283</v>
      </c>
      <c r="G24" t="s">
        <v>98</v>
      </c>
      <c r="H24">
        <f>+ROWS($F$5:F24)</f>
        <v>20</v>
      </c>
      <c r="I24" t="str">
        <f>+IF(E24=Calcul!$C$10,H24,"")</f>
        <v/>
      </c>
      <c r="J24" t="str">
        <f t="shared" si="1"/>
        <v/>
      </c>
      <c r="O24" t="str">
        <f t="shared" si="2"/>
        <v/>
      </c>
      <c r="P24" t="str">
        <f t="shared" si="0"/>
        <v/>
      </c>
    </row>
    <row r="25" spans="1:16" ht="17.45" customHeight="1" x14ac:dyDescent="0.25">
      <c r="A25">
        <v>21</v>
      </c>
      <c r="B25" s="2" t="s">
        <v>20</v>
      </c>
      <c r="C25" t="s">
        <v>110</v>
      </c>
      <c r="E25" s="2" t="s">
        <v>3</v>
      </c>
      <c r="F25" t="s">
        <v>284</v>
      </c>
      <c r="G25" t="s">
        <v>98</v>
      </c>
      <c r="H25">
        <f>+ROWS($F$5:F25)</f>
        <v>21</v>
      </c>
      <c r="I25" t="str">
        <f>+IF(E25=Calcul!$C$10,H25,"")</f>
        <v/>
      </c>
      <c r="J25" t="str">
        <f t="shared" si="1"/>
        <v/>
      </c>
      <c r="O25" t="str">
        <f t="shared" si="2"/>
        <v/>
      </c>
      <c r="P25" t="str">
        <f t="shared" si="0"/>
        <v/>
      </c>
    </row>
    <row r="26" spans="1:16" ht="17.45" customHeight="1" x14ac:dyDescent="0.25">
      <c r="A26">
        <v>22</v>
      </c>
      <c r="B26" s="2" t="s">
        <v>21</v>
      </c>
      <c r="C26" t="s">
        <v>110</v>
      </c>
      <c r="E26" s="2" t="s">
        <v>3</v>
      </c>
      <c r="F26" t="s">
        <v>285</v>
      </c>
      <c r="G26" t="s">
        <v>98</v>
      </c>
      <c r="H26">
        <f>+ROWS($F$5:F26)</f>
        <v>22</v>
      </c>
      <c r="I26" t="str">
        <f>+IF(E26=Calcul!$C$10,H26,"")</f>
        <v/>
      </c>
      <c r="J26" t="str">
        <f t="shared" si="1"/>
        <v/>
      </c>
      <c r="N26" s="38"/>
      <c r="O26" t="str">
        <f t="shared" si="2"/>
        <v/>
      </c>
      <c r="P26" t="str">
        <f t="shared" si="0"/>
        <v/>
      </c>
    </row>
    <row r="27" spans="1:16" ht="17.45" customHeight="1" x14ac:dyDescent="0.25">
      <c r="A27">
        <v>23</v>
      </c>
      <c r="B27" s="2" t="s">
        <v>22</v>
      </c>
      <c r="C27" t="s">
        <v>97</v>
      </c>
      <c r="E27" s="2" t="s">
        <v>3</v>
      </c>
      <c r="F27" t="s">
        <v>286</v>
      </c>
      <c r="G27" t="s">
        <v>98</v>
      </c>
      <c r="H27">
        <f>+ROWS($F$5:F27)</f>
        <v>23</v>
      </c>
      <c r="I27" t="str">
        <f>+IF(E27=Calcul!$C$10,H27,"")</f>
        <v/>
      </c>
      <c r="J27" t="str">
        <f t="shared" si="1"/>
        <v/>
      </c>
      <c r="O27" t="str">
        <f t="shared" si="2"/>
        <v/>
      </c>
      <c r="P27" t="str">
        <f t="shared" si="0"/>
        <v/>
      </c>
    </row>
    <row r="28" spans="1:16" ht="17.45" customHeight="1" x14ac:dyDescent="0.25">
      <c r="A28">
        <v>24</v>
      </c>
      <c r="B28" s="2" t="s">
        <v>23</v>
      </c>
      <c r="C28" t="s">
        <v>98</v>
      </c>
      <c r="E28" s="2" t="s">
        <v>3</v>
      </c>
      <c r="F28" t="s">
        <v>287</v>
      </c>
      <c r="G28" t="s">
        <v>98</v>
      </c>
      <c r="H28">
        <f>+ROWS($F$5:F28)</f>
        <v>24</v>
      </c>
      <c r="I28" t="str">
        <f>+IF(E28=Calcul!$C$10,H28,"")</f>
        <v/>
      </c>
      <c r="J28" t="str">
        <f t="shared" si="1"/>
        <v/>
      </c>
      <c r="O28" t="str">
        <f t="shared" si="2"/>
        <v/>
      </c>
      <c r="P28" t="str">
        <f t="shared" si="0"/>
        <v/>
      </c>
    </row>
    <row r="29" spans="1:16" ht="17.45" customHeight="1" x14ac:dyDescent="0.25">
      <c r="A29">
        <v>25</v>
      </c>
      <c r="B29" s="2" t="s">
        <v>24</v>
      </c>
      <c r="C29" t="s">
        <v>98</v>
      </c>
      <c r="E29" s="2" t="s">
        <v>3</v>
      </c>
      <c r="F29" t="s">
        <v>288</v>
      </c>
      <c r="G29" t="s">
        <v>98</v>
      </c>
      <c r="H29">
        <f>+ROWS($F$5:F29)</f>
        <v>25</v>
      </c>
      <c r="I29" t="str">
        <f>+IF(E29=Calcul!$C$10,H29,"")</f>
        <v/>
      </c>
      <c r="J29" t="str">
        <f t="shared" si="1"/>
        <v/>
      </c>
      <c r="O29" t="str">
        <f t="shared" si="2"/>
        <v/>
      </c>
      <c r="P29" t="str">
        <f t="shared" si="0"/>
        <v/>
      </c>
    </row>
    <row r="30" spans="1:16" ht="17.45" customHeight="1" x14ac:dyDescent="0.25">
      <c r="A30">
        <v>26</v>
      </c>
      <c r="B30" s="2" t="s">
        <v>25</v>
      </c>
      <c r="C30" t="s">
        <v>110</v>
      </c>
      <c r="E30" s="2" t="s">
        <v>3</v>
      </c>
      <c r="F30" t="s">
        <v>366</v>
      </c>
      <c r="G30" t="s">
        <v>96</v>
      </c>
      <c r="H30">
        <f>+ROWS($F$5:F30)</f>
        <v>26</v>
      </c>
      <c r="I30" t="str">
        <f>+IF(E30=Calcul!$C$10,H30,"")</f>
        <v/>
      </c>
      <c r="J30" t="str">
        <f t="shared" si="1"/>
        <v/>
      </c>
      <c r="N30" s="38"/>
      <c r="O30" t="str">
        <f t="shared" si="2"/>
        <v/>
      </c>
      <c r="P30" t="str">
        <f t="shared" si="0"/>
        <v/>
      </c>
    </row>
    <row r="31" spans="1:16" x14ac:dyDescent="0.25">
      <c r="A31">
        <v>27</v>
      </c>
      <c r="B31" s="2" t="s">
        <v>26</v>
      </c>
      <c r="C31" t="s">
        <v>96</v>
      </c>
      <c r="E31" s="2" t="s">
        <v>4</v>
      </c>
      <c r="F31" t="s">
        <v>289</v>
      </c>
      <c r="G31" t="s">
        <v>96</v>
      </c>
      <c r="H31">
        <f>+ROWS($F$5:F31)</f>
        <v>27</v>
      </c>
      <c r="I31" t="str">
        <f>+IF(E31=Calcul!$C$10,H31,"")</f>
        <v/>
      </c>
      <c r="J31" t="str">
        <f t="shared" si="1"/>
        <v/>
      </c>
    </row>
    <row r="32" spans="1:16" x14ac:dyDescent="0.25">
      <c r="A32">
        <v>28</v>
      </c>
      <c r="B32" s="2" t="s">
        <v>27</v>
      </c>
      <c r="C32" t="s">
        <v>96</v>
      </c>
      <c r="E32" s="2" t="s">
        <v>4</v>
      </c>
      <c r="F32" t="s">
        <v>290</v>
      </c>
      <c r="G32" t="s">
        <v>96</v>
      </c>
      <c r="H32">
        <f>+ROWS($F$5:F32)</f>
        <v>28</v>
      </c>
      <c r="I32" t="str">
        <f>+IF(E32=Calcul!$C$10,H32,"")</f>
        <v/>
      </c>
      <c r="J32" t="str">
        <f t="shared" si="1"/>
        <v/>
      </c>
    </row>
    <row r="33" spans="1:10" ht="14.45" customHeight="1" x14ac:dyDescent="0.25">
      <c r="A33">
        <v>29</v>
      </c>
      <c r="B33" s="2" t="s">
        <v>28</v>
      </c>
      <c r="C33" t="s">
        <v>96</v>
      </c>
      <c r="E33" s="2" t="s">
        <v>4</v>
      </c>
      <c r="F33" t="s">
        <v>291</v>
      </c>
      <c r="G33" t="s">
        <v>96</v>
      </c>
      <c r="H33">
        <f>+ROWS($F$5:F33)</f>
        <v>29</v>
      </c>
      <c r="I33" t="str">
        <f>+IF(E33=Calcul!$C$10,H33,"")</f>
        <v/>
      </c>
      <c r="J33" t="str">
        <f t="shared" si="1"/>
        <v/>
      </c>
    </row>
    <row r="34" spans="1:10" ht="14.45" customHeight="1" x14ac:dyDescent="0.25">
      <c r="A34">
        <v>30</v>
      </c>
      <c r="B34" s="2" t="s">
        <v>29</v>
      </c>
      <c r="C34" t="s">
        <v>97</v>
      </c>
      <c r="E34" s="2" t="s">
        <v>4</v>
      </c>
      <c r="F34" t="s">
        <v>292</v>
      </c>
      <c r="G34" t="s">
        <v>96</v>
      </c>
      <c r="H34">
        <f>+ROWS($F$5:F34)</f>
        <v>30</v>
      </c>
      <c r="I34" t="str">
        <f>+IF(E34=Calcul!$C$10,H34,"")</f>
        <v/>
      </c>
      <c r="J34" t="str">
        <f t="shared" si="1"/>
        <v/>
      </c>
    </row>
    <row r="35" spans="1:10" x14ac:dyDescent="0.25">
      <c r="A35">
        <v>31</v>
      </c>
      <c r="B35" s="2" t="s">
        <v>30</v>
      </c>
      <c r="C35" t="s">
        <v>110</v>
      </c>
      <c r="E35" s="2" t="s">
        <v>4</v>
      </c>
      <c r="F35" t="s">
        <v>293</v>
      </c>
      <c r="G35" t="s">
        <v>96</v>
      </c>
      <c r="H35">
        <f>+ROWS($F$5:F35)</f>
        <v>31</v>
      </c>
      <c r="I35" t="str">
        <f>+IF(E35=Calcul!$C$10,H35,"")</f>
        <v/>
      </c>
      <c r="J35" t="str">
        <f t="shared" si="1"/>
        <v/>
      </c>
    </row>
    <row r="36" spans="1:10" ht="14.45" customHeight="1" x14ac:dyDescent="0.25">
      <c r="A36">
        <v>32</v>
      </c>
      <c r="B36" s="2" t="s">
        <v>31</v>
      </c>
      <c r="C36" t="s">
        <v>110</v>
      </c>
      <c r="E36" s="2" t="s">
        <v>4</v>
      </c>
      <c r="F36" t="s">
        <v>294</v>
      </c>
      <c r="G36" t="s">
        <v>96</v>
      </c>
      <c r="H36">
        <f>+ROWS($F$5:F36)</f>
        <v>32</v>
      </c>
      <c r="I36" t="str">
        <f>+IF(E36=Calcul!$C$10,H36,"")</f>
        <v/>
      </c>
      <c r="J36" t="str">
        <f t="shared" si="1"/>
        <v/>
      </c>
    </row>
    <row r="37" spans="1:10" x14ac:dyDescent="0.25">
      <c r="A37">
        <v>33</v>
      </c>
      <c r="B37" s="2" t="s">
        <v>32</v>
      </c>
      <c r="C37" t="s">
        <v>98</v>
      </c>
      <c r="E37" s="2" t="s">
        <v>4</v>
      </c>
      <c r="F37" t="s">
        <v>295</v>
      </c>
      <c r="G37" t="s">
        <v>96</v>
      </c>
      <c r="H37">
        <f>+ROWS($F$5:F37)</f>
        <v>33</v>
      </c>
      <c r="I37" t="str">
        <f>+IF(E37=Calcul!$C$10,H37,"")</f>
        <v/>
      </c>
      <c r="J37" t="str">
        <f t="shared" si="1"/>
        <v/>
      </c>
    </row>
    <row r="38" spans="1:10" x14ac:dyDescent="0.25">
      <c r="A38">
        <v>34</v>
      </c>
      <c r="B38" s="2" t="s">
        <v>33</v>
      </c>
      <c r="C38" t="s">
        <v>110</v>
      </c>
      <c r="E38" s="2" t="s">
        <v>4</v>
      </c>
      <c r="F38" t="s">
        <v>296</v>
      </c>
      <c r="G38" t="s">
        <v>96</v>
      </c>
      <c r="H38">
        <f>+ROWS($F$5:F38)</f>
        <v>34</v>
      </c>
      <c r="I38" t="str">
        <f>+IF(E38=Calcul!$C$10,H38,"")</f>
        <v/>
      </c>
      <c r="J38" t="str">
        <f t="shared" si="1"/>
        <v/>
      </c>
    </row>
    <row r="39" spans="1:10" x14ac:dyDescent="0.25">
      <c r="A39">
        <v>35</v>
      </c>
      <c r="B39" s="2" t="s">
        <v>34</v>
      </c>
      <c r="C39" t="s">
        <v>97</v>
      </c>
      <c r="E39" s="2" t="s">
        <v>4</v>
      </c>
      <c r="F39" t="s">
        <v>297</v>
      </c>
      <c r="G39" t="s">
        <v>96</v>
      </c>
      <c r="H39">
        <f>+ROWS($F$5:F39)</f>
        <v>35</v>
      </c>
      <c r="I39" t="str">
        <f>+IF(E39=Calcul!$C$10,H39,"")</f>
        <v/>
      </c>
      <c r="J39" t="str">
        <f t="shared" si="1"/>
        <v/>
      </c>
    </row>
    <row r="40" spans="1:10" ht="14.45" customHeight="1" x14ac:dyDescent="0.25">
      <c r="A40">
        <v>36</v>
      </c>
      <c r="B40" s="2" t="s">
        <v>35</v>
      </c>
      <c r="C40" t="s">
        <v>96</v>
      </c>
      <c r="E40" s="2" t="s">
        <v>4</v>
      </c>
      <c r="F40" t="s">
        <v>365</v>
      </c>
      <c r="G40" t="s">
        <v>98</v>
      </c>
      <c r="H40">
        <f>+ROWS($F$5:F40)</f>
        <v>36</v>
      </c>
      <c r="I40" t="str">
        <f>+IF(E40=Calcul!$C$10,H40,"")</f>
        <v/>
      </c>
      <c r="J40" t="str">
        <f t="shared" si="1"/>
        <v/>
      </c>
    </row>
    <row r="41" spans="1:10" x14ac:dyDescent="0.25">
      <c r="A41">
        <v>37</v>
      </c>
      <c r="B41" s="2" t="s">
        <v>36</v>
      </c>
      <c r="C41" t="s">
        <v>96</v>
      </c>
      <c r="E41" s="2" t="s">
        <v>5</v>
      </c>
      <c r="F41" t="s">
        <v>298</v>
      </c>
      <c r="G41" t="s">
        <v>98</v>
      </c>
      <c r="H41">
        <f>+ROWS($F$5:F41)</f>
        <v>37</v>
      </c>
      <c r="I41" t="str">
        <f>+IF(E41=Calcul!$C$10,H41,"")</f>
        <v/>
      </c>
      <c r="J41" t="str">
        <f t="shared" si="1"/>
        <v/>
      </c>
    </row>
    <row r="42" spans="1:10" ht="14.45" customHeight="1" x14ac:dyDescent="0.25">
      <c r="A42">
        <v>38</v>
      </c>
      <c r="B42" s="2" t="s">
        <v>37</v>
      </c>
      <c r="C42" t="s">
        <v>96</v>
      </c>
      <c r="E42" s="2" t="s">
        <v>5</v>
      </c>
      <c r="F42" t="s">
        <v>299</v>
      </c>
      <c r="G42" t="s">
        <v>98</v>
      </c>
      <c r="H42">
        <f>+ROWS($F$5:F42)</f>
        <v>38</v>
      </c>
      <c r="I42" t="str">
        <f>+IF(E42=Calcul!$C$10,H42,"")</f>
        <v/>
      </c>
      <c r="J42" t="str">
        <f t="shared" si="1"/>
        <v/>
      </c>
    </row>
    <row r="43" spans="1:10" x14ac:dyDescent="0.25">
      <c r="A43">
        <v>39</v>
      </c>
      <c r="B43" s="2" t="s">
        <v>38</v>
      </c>
      <c r="C43" t="s">
        <v>110</v>
      </c>
      <c r="E43" s="2" t="s">
        <v>5</v>
      </c>
      <c r="F43" t="s">
        <v>300</v>
      </c>
      <c r="G43" t="s">
        <v>98</v>
      </c>
      <c r="H43">
        <f>+ROWS($F$5:F43)</f>
        <v>39</v>
      </c>
      <c r="I43" t="str">
        <f>+IF(E43=Calcul!$C$10,H43,"")</f>
        <v/>
      </c>
      <c r="J43" t="str">
        <f t="shared" si="1"/>
        <v/>
      </c>
    </row>
    <row r="44" spans="1:10" x14ac:dyDescent="0.25">
      <c r="A44">
        <v>40</v>
      </c>
      <c r="B44" s="2" t="s">
        <v>39</v>
      </c>
      <c r="C44" t="s">
        <v>98</v>
      </c>
      <c r="E44" s="2" t="s">
        <v>5</v>
      </c>
      <c r="F44" t="s">
        <v>301</v>
      </c>
      <c r="G44" t="s">
        <v>98</v>
      </c>
      <c r="H44">
        <f>+ROWS($F$5:F44)</f>
        <v>40</v>
      </c>
      <c r="I44" t="str">
        <f>+IF(E44=Calcul!$C$10,H44,"")</f>
        <v/>
      </c>
      <c r="J44" t="str">
        <f t="shared" si="1"/>
        <v/>
      </c>
    </row>
    <row r="45" spans="1:10" x14ac:dyDescent="0.25">
      <c r="A45">
        <v>41</v>
      </c>
      <c r="B45" s="2" t="s">
        <v>40</v>
      </c>
      <c r="C45" t="s">
        <v>110</v>
      </c>
      <c r="E45" s="2" t="s">
        <v>5</v>
      </c>
      <c r="F45" t="s">
        <v>302</v>
      </c>
      <c r="G45" t="s">
        <v>98</v>
      </c>
      <c r="H45">
        <f>+ROWS($F$5:F45)</f>
        <v>41</v>
      </c>
      <c r="I45" t="str">
        <f>+IF(E45=Calcul!$C$10,H45,"")</f>
        <v/>
      </c>
      <c r="J45" t="str">
        <f t="shared" si="1"/>
        <v/>
      </c>
    </row>
    <row r="46" spans="1:10" ht="14.45" customHeight="1" x14ac:dyDescent="0.25">
      <c r="A46">
        <v>42</v>
      </c>
      <c r="B46" s="2" t="s">
        <v>41</v>
      </c>
      <c r="C46" t="s">
        <v>96</v>
      </c>
      <c r="E46" s="2" t="s">
        <v>5</v>
      </c>
      <c r="F46" t="s">
        <v>303</v>
      </c>
      <c r="G46" t="s">
        <v>98</v>
      </c>
      <c r="H46">
        <f>+ROWS($F$5:F46)</f>
        <v>42</v>
      </c>
      <c r="I46" t="str">
        <f>+IF(E46=Calcul!$C$10,H46,"")</f>
        <v/>
      </c>
      <c r="J46" t="str">
        <f t="shared" si="1"/>
        <v/>
      </c>
    </row>
    <row r="47" spans="1:10" x14ac:dyDescent="0.25">
      <c r="A47">
        <v>43</v>
      </c>
      <c r="B47" s="2" t="s">
        <v>42</v>
      </c>
      <c r="C47" t="s">
        <v>96</v>
      </c>
      <c r="E47" s="2" t="s">
        <v>5</v>
      </c>
      <c r="F47" t="s">
        <v>364</v>
      </c>
      <c r="G47" t="s">
        <v>96</v>
      </c>
      <c r="H47">
        <f>+ROWS($F$5:F47)</f>
        <v>43</v>
      </c>
      <c r="I47" t="str">
        <f>+IF(E47=Calcul!$C$10,H47,"")</f>
        <v/>
      </c>
      <c r="J47" t="str">
        <f t="shared" si="1"/>
        <v/>
      </c>
    </row>
    <row r="48" spans="1:10" ht="14.45" customHeight="1" x14ac:dyDescent="0.25">
      <c r="A48">
        <v>44</v>
      </c>
      <c r="B48" s="2" t="s">
        <v>43</v>
      </c>
      <c r="C48" t="s">
        <v>96</v>
      </c>
      <c r="E48" s="2" t="s">
        <v>10</v>
      </c>
      <c r="F48" t="s">
        <v>307</v>
      </c>
      <c r="G48" t="s">
        <v>96</v>
      </c>
      <c r="H48">
        <f>+ROWS($F$5:F48)</f>
        <v>44</v>
      </c>
      <c r="I48" t="str">
        <f>+IF(E48=Calcul!$C$10,H48,"")</f>
        <v/>
      </c>
      <c r="J48" t="str">
        <f t="shared" si="1"/>
        <v/>
      </c>
    </row>
    <row r="49" spans="1:10" ht="14.45" customHeight="1" x14ac:dyDescent="0.25">
      <c r="A49">
        <v>45</v>
      </c>
      <c r="B49" s="2" t="s">
        <v>44</v>
      </c>
      <c r="C49" t="s">
        <v>110</v>
      </c>
      <c r="E49" s="2" t="s">
        <v>10</v>
      </c>
      <c r="F49" t="s">
        <v>308</v>
      </c>
      <c r="G49" t="s">
        <v>96</v>
      </c>
      <c r="H49">
        <f>+ROWS($F$5:F49)</f>
        <v>45</v>
      </c>
      <c r="I49" t="str">
        <f>+IF(E49=Calcul!$C$10,H49,"")</f>
        <v/>
      </c>
      <c r="J49" t="str">
        <f t="shared" si="1"/>
        <v/>
      </c>
    </row>
    <row r="50" spans="1:10" x14ac:dyDescent="0.25">
      <c r="A50">
        <v>46</v>
      </c>
      <c r="B50" s="2" t="s">
        <v>45</v>
      </c>
      <c r="C50" t="s">
        <v>96</v>
      </c>
      <c r="E50" s="2" t="s">
        <v>10</v>
      </c>
      <c r="F50" t="s">
        <v>309</v>
      </c>
      <c r="G50" t="s">
        <v>96</v>
      </c>
      <c r="H50">
        <f>+ROWS($F$5:F50)</f>
        <v>46</v>
      </c>
      <c r="I50" t="str">
        <f>+IF(E50=Calcul!$C$10,H50,"")</f>
        <v/>
      </c>
      <c r="J50" t="str">
        <f t="shared" si="1"/>
        <v/>
      </c>
    </row>
    <row r="51" spans="1:10" x14ac:dyDescent="0.25">
      <c r="A51">
        <v>47</v>
      </c>
      <c r="B51" s="2" t="s">
        <v>46</v>
      </c>
      <c r="C51" t="s">
        <v>98</v>
      </c>
      <c r="E51" s="2" t="s">
        <v>10</v>
      </c>
      <c r="F51" t="s">
        <v>310</v>
      </c>
      <c r="G51" t="s">
        <v>96</v>
      </c>
      <c r="H51">
        <f>+ROWS($F$5:F51)</f>
        <v>47</v>
      </c>
      <c r="I51" t="str">
        <f>+IF(E51=Calcul!$C$10,H51,"")</f>
        <v/>
      </c>
      <c r="J51" t="str">
        <f t="shared" si="1"/>
        <v/>
      </c>
    </row>
    <row r="52" spans="1:10" ht="14.45" customHeight="1" x14ac:dyDescent="0.25">
      <c r="A52">
        <v>48</v>
      </c>
      <c r="B52" s="2" t="s">
        <v>47</v>
      </c>
      <c r="C52" t="s">
        <v>98</v>
      </c>
      <c r="E52" s="2" t="s">
        <v>10</v>
      </c>
      <c r="F52" t="s">
        <v>311</v>
      </c>
      <c r="G52" t="s">
        <v>96</v>
      </c>
      <c r="H52">
        <f>+ROWS($F$5:F52)</f>
        <v>48</v>
      </c>
      <c r="I52" t="str">
        <f>+IF(E52=Calcul!$C$10,H52,"")</f>
        <v/>
      </c>
      <c r="J52" t="str">
        <f t="shared" si="1"/>
        <v/>
      </c>
    </row>
    <row r="53" spans="1:10" x14ac:dyDescent="0.25">
      <c r="A53">
        <v>49</v>
      </c>
      <c r="B53" s="2" t="s">
        <v>48</v>
      </c>
      <c r="C53" t="s">
        <v>96</v>
      </c>
      <c r="E53" s="2" t="s">
        <v>10</v>
      </c>
      <c r="F53" t="s">
        <v>312</v>
      </c>
      <c r="G53" t="s">
        <v>96</v>
      </c>
      <c r="H53">
        <f>+ROWS($F$5:F53)</f>
        <v>49</v>
      </c>
      <c r="I53" t="str">
        <f>+IF(E53=Calcul!$C$10,H53,"")</f>
        <v/>
      </c>
      <c r="J53" t="str">
        <f t="shared" si="1"/>
        <v/>
      </c>
    </row>
    <row r="54" spans="1:10" ht="14.45" customHeight="1" x14ac:dyDescent="0.25">
      <c r="A54">
        <v>50</v>
      </c>
      <c r="B54" s="2" t="s">
        <v>49</v>
      </c>
      <c r="C54" t="s">
        <v>96</v>
      </c>
      <c r="E54" s="2" t="s">
        <v>10</v>
      </c>
      <c r="F54" t="s">
        <v>313</v>
      </c>
      <c r="G54" t="s">
        <v>96</v>
      </c>
      <c r="H54">
        <f>+ROWS($F$5:F54)</f>
        <v>50</v>
      </c>
      <c r="I54" t="str">
        <f>+IF(E54=Calcul!$C$10,H54,"")</f>
        <v/>
      </c>
      <c r="J54" t="str">
        <f t="shared" si="1"/>
        <v/>
      </c>
    </row>
    <row r="55" spans="1:10" x14ac:dyDescent="0.25">
      <c r="A55">
        <v>51</v>
      </c>
      <c r="B55" s="2" t="s">
        <v>50</v>
      </c>
      <c r="C55" t="s">
        <v>96</v>
      </c>
      <c r="E55" s="2" t="s">
        <v>10</v>
      </c>
      <c r="F55" t="s">
        <v>314</v>
      </c>
      <c r="G55" t="s">
        <v>96</v>
      </c>
      <c r="H55">
        <f>+ROWS($F$5:F55)</f>
        <v>51</v>
      </c>
      <c r="I55" t="str">
        <f>+IF(E55=Calcul!$C$10,H55,"")</f>
        <v/>
      </c>
      <c r="J55" t="str">
        <f t="shared" si="1"/>
        <v/>
      </c>
    </row>
    <row r="56" spans="1:10" x14ac:dyDescent="0.25">
      <c r="A56">
        <v>52</v>
      </c>
      <c r="B56" s="2" t="s">
        <v>51</v>
      </c>
      <c r="C56" t="s">
        <v>96</v>
      </c>
      <c r="E56" s="2" t="s">
        <v>10</v>
      </c>
      <c r="F56" t="s">
        <v>315</v>
      </c>
      <c r="G56" t="s">
        <v>96</v>
      </c>
      <c r="H56">
        <f>+ROWS($F$5:F56)</f>
        <v>52</v>
      </c>
      <c r="I56" t="str">
        <f>+IF(E56=Calcul!$C$10,H56,"")</f>
        <v/>
      </c>
      <c r="J56" t="str">
        <f t="shared" si="1"/>
        <v/>
      </c>
    </row>
    <row r="57" spans="1:10" ht="14.45" customHeight="1" x14ac:dyDescent="0.25">
      <c r="A57">
        <v>53</v>
      </c>
      <c r="B57" s="2" t="s">
        <v>52</v>
      </c>
      <c r="C57" t="s">
        <v>96</v>
      </c>
      <c r="E57" s="2" t="s">
        <v>10</v>
      </c>
      <c r="F57" t="s">
        <v>316</v>
      </c>
      <c r="G57" t="s">
        <v>96</v>
      </c>
      <c r="H57">
        <f>+ROWS($F$5:F57)</f>
        <v>53</v>
      </c>
      <c r="I57" t="str">
        <f>+IF(E57=Calcul!$C$10,H57,"")</f>
        <v/>
      </c>
      <c r="J57" t="str">
        <f t="shared" si="1"/>
        <v/>
      </c>
    </row>
    <row r="58" spans="1:10" ht="14.45" customHeight="1" x14ac:dyDescent="0.25">
      <c r="A58">
        <v>54</v>
      </c>
      <c r="B58" s="2" t="s">
        <v>53</v>
      </c>
      <c r="C58" t="s">
        <v>96</v>
      </c>
      <c r="E58" s="2" t="s">
        <v>10</v>
      </c>
      <c r="F58" t="s">
        <v>317</v>
      </c>
      <c r="G58" t="s">
        <v>96</v>
      </c>
      <c r="H58">
        <f>+ROWS($F$5:F58)</f>
        <v>54</v>
      </c>
      <c r="I58" t="str">
        <f>+IF(E58=Calcul!$C$10,H58,"")</f>
        <v/>
      </c>
      <c r="J58" t="str">
        <f t="shared" si="1"/>
        <v/>
      </c>
    </row>
    <row r="59" spans="1:10" ht="14.45" customHeight="1" x14ac:dyDescent="0.25">
      <c r="A59">
        <v>55</v>
      </c>
      <c r="B59" s="2" t="s">
        <v>54</v>
      </c>
      <c r="C59" t="s">
        <v>96</v>
      </c>
      <c r="E59" s="2" t="s">
        <v>10</v>
      </c>
      <c r="F59" t="s">
        <v>318</v>
      </c>
      <c r="G59" t="s">
        <v>96</v>
      </c>
      <c r="H59">
        <f>+ROWS($F$5:F59)</f>
        <v>55</v>
      </c>
      <c r="I59" t="str">
        <f>+IF(E59=Calcul!$C$10,H59,"")</f>
        <v/>
      </c>
      <c r="J59" t="str">
        <f t="shared" si="1"/>
        <v/>
      </c>
    </row>
    <row r="60" spans="1:10" x14ac:dyDescent="0.25">
      <c r="A60">
        <v>56</v>
      </c>
      <c r="B60" s="2" t="s">
        <v>55</v>
      </c>
      <c r="C60" t="s">
        <v>96</v>
      </c>
      <c r="E60" s="2" t="s">
        <v>10</v>
      </c>
      <c r="F60" t="s">
        <v>319</v>
      </c>
      <c r="G60" t="s">
        <v>96</v>
      </c>
      <c r="H60">
        <f>+ROWS($F$5:F60)</f>
        <v>56</v>
      </c>
      <c r="I60" t="str">
        <f>+IF(E60=Calcul!$C$10,H60,"")</f>
        <v/>
      </c>
      <c r="J60" t="str">
        <f t="shared" si="1"/>
        <v/>
      </c>
    </row>
    <row r="61" spans="1:10" ht="14.45" customHeight="1" x14ac:dyDescent="0.25">
      <c r="A61">
        <v>57</v>
      </c>
      <c r="B61" s="2" t="s">
        <v>56</v>
      </c>
      <c r="C61" t="s">
        <v>97</v>
      </c>
      <c r="E61" s="2" t="s">
        <v>10</v>
      </c>
      <c r="F61" t="s">
        <v>363</v>
      </c>
      <c r="G61" t="s">
        <v>97</v>
      </c>
      <c r="H61">
        <f>+ROWS($F$5:F61)</f>
        <v>57</v>
      </c>
      <c r="I61" t="str">
        <f>+IF(E61=Calcul!$C$10,H61,"")</f>
        <v/>
      </c>
      <c r="J61" t="str">
        <f t="shared" si="1"/>
        <v/>
      </c>
    </row>
    <row r="62" spans="1:10" x14ac:dyDescent="0.25">
      <c r="A62">
        <v>58</v>
      </c>
      <c r="B62" s="2" t="s">
        <v>57</v>
      </c>
      <c r="C62" t="s">
        <v>96</v>
      </c>
      <c r="E62" s="2" t="s">
        <v>14</v>
      </c>
      <c r="F62" t="s">
        <v>320</v>
      </c>
      <c r="G62" t="s">
        <v>96</v>
      </c>
      <c r="H62">
        <f>+ROWS($F$5:F62)</f>
        <v>58</v>
      </c>
      <c r="I62" t="str">
        <f>+IF(E62=Calcul!$C$10,H62,"")</f>
        <v/>
      </c>
      <c r="J62" t="str">
        <f t="shared" si="1"/>
        <v/>
      </c>
    </row>
    <row r="63" spans="1:10" x14ac:dyDescent="0.25">
      <c r="A63">
        <v>59</v>
      </c>
      <c r="B63" s="2" t="s">
        <v>58</v>
      </c>
      <c r="C63" t="s">
        <v>96</v>
      </c>
      <c r="E63" s="2" t="s">
        <v>14</v>
      </c>
      <c r="F63" t="s">
        <v>321</v>
      </c>
      <c r="G63" t="s">
        <v>96</v>
      </c>
      <c r="H63">
        <f>+ROWS($F$5:F63)</f>
        <v>59</v>
      </c>
      <c r="I63" t="str">
        <f>+IF(E63=Calcul!$C$10,H63,"")</f>
        <v/>
      </c>
      <c r="J63" t="str">
        <f t="shared" si="1"/>
        <v/>
      </c>
    </row>
    <row r="64" spans="1:10" x14ac:dyDescent="0.25">
      <c r="A64">
        <v>60</v>
      </c>
      <c r="B64" s="2" t="s">
        <v>59</v>
      </c>
      <c r="C64" t="s">
        <v>110</v>
      </c>
      <c r="E64" s="2" t="s">
        <v>14</v>
      </c>
      <c r="F64" t="s">
        <v>322</v>
      </c>
      <c r="G64" t="s">
        <v>96</v>
      </c>
      <c r="H64">
        <f>+ROWS($F$5:F64)</f>
        <v>60</v>
      </c>
      <c r="I64" t="str">
        <f>+IF(E64=Calcul!$C$10,H64,"")</f>
        <v/>
      </c>
      <c r="J64" t="str">
        <f t="shared" si="1"/>
        <v/>
      </c>
    </row>
    <row r="65" spans="1:10" x14ac:dyDescent="0.25">
      <c r="A65">
        <v>61</v>
      </c>
      <c r="B65" s="2" t="s">
        <v>60</v>
      </c>
      <c r="C65" t="s">
        <v>96</v>
      </c>
      <c r="E65" s="2" t="s">
        <v>14</v>
      </c>
      <c r="F65" t="s">
        <v>323</v>
      </c>
      <c r="G65" t="s">
        <v>96</v>
      </c>
      <c r="H65">
        <f>+ROWS($F$5:F65)</f>
        <v>61</v>
      </c>
      <c r="I65" t="str">
        <f>+IF(E65=Calcul!$C$10,H65,"")</f>
        <v/>
      </c>
      <c r="J65" t="str">
        <f t="shared" si="1"/>
        <v/>
      </c>
    </row>
    <row r="66" spans="1:10" x14ac:dyDescent="0.25">
      <c r="A66">
        <v>62</v>
      </c>
      <c r="B66" s="2" t="s">
        <v>61</v>
      </c>
      <c r="C66" t="s">
        <v>96</v>
      </c>
      <c r="E66" s="2" t="s">
        <v>14</v>
      </c>
      <c r="F66" t="s">
        <v>324</v>
      </c>
      <c r="G66" t="s">
        <v>96</v>
      </c>
      <c r="H66">
        <f>+ROWS($F$5:F66)</f>
        <v>62</v>
      </c>
      <c r="I66" t="str">
        <f>+IF(E66=Calcul!$C$10,H66,"")</f>
        <v/>
      </c>
      <c r="J66" t="str">
        <f t="shared" si="1"/>
        <v/>
      </c>
    </row>
    <row r="67" spans="1:10" ht="14.45" customHeight="1" x14ac:dyDescent="0.25">
      <c r="A67">
        <v>63</v>
      </c>
      <c r="B67" s="2" t="s">
        <v>62</v>
      </c>
      <c r="C67" t="s">
        <v>110</v>
      </c>
      <c r="E67" s="2" t="s">
        <v>14</v>
      </c>
      <c r="F67" t="s">
        <v>325</v>
      </c>
      <c r="G67" t="s">
        <v>96</v>
      </c>
      <c r="H67">
        <f>+ROWS($F$5:F67)</f>
        <v>63</v>
      </c>
      <c r="I67" t="str">
        <f>+IF(E67=Calcul!$C$10,H67,"")</f>
        <v/>
      </c>
      <c r="J67" t="str">
        <f t="shared" si="1"/>
        <v/>
      </c>
    </row>
    <row r="68" spans="1:10" ht="14.45" customHeight="1" x14ac:dyDescent="0.25">
      <c r="A68">
        <v>64</v>
      </c>
      <c r="B68" s="2" t="s">
        <v>63</v>
      </c>
      <c r="C68" t="s">
        <v>96</v>
      </c>
      <c r="E68" s="2" t="s">
        <v>14</v>
      </c>
      <c r="F68" t="s">
        <v>326</v>
      </c>
      <c r="G68" t="s">
        <v>96</v>
      </c>
      <c r="H68">
        <f>+ROWS($F$5:F68)</f>
        <v>64</v>
      </c>
      <c r="I68" t="str">
        <f>+IF(E68=Calcul!$C$10,H68,"")</f>
        <v/>
      </c>
      <c r="J68" t="str">
        <f t="shared" si="1"/>
        <v/>
      </c>
    </row>
    <row r="69" spans="1:10" ht="14.45" customHeight="1" x14ac:dyDescent="0.25">
      <c r="A69">
        <v>65</v>
      </c>
      <c r="B69" s="2" t="s">
        <v>64</v>
      </c>
      <c r="C69" t="s">
        <v>96</v>
      </c>
      <c r="E69" s="2" t="s">
        <v>14</v>
      </c>
      <c r="F69" t="s">
        <v>327</v>
      </c>
      <c r="G69" t="s">
        <v>96</v>
      </c>
      <c r="H69">
        <f>+ROWS($F$5:F69)</f>
        <v>65</v>
      </c>
      <c r="I69" t="str">
        <f>+IF(E69=Calcul!$C$10,H69,"")</f>
        <v/>
      </c>
      <c r="J69" t="str">
        <f t="shared" si="1"/>
        <v/>
      </c>
    </row>
    <row r="70" spans="1:10" ht="14.45" customHeight="1" x14ac:dyDescent="0.25">
      <c r="A70">
        <v>66</v>
      </c>
      <c r="B70" s="2" t="s">
        <v>65</v>
      </c>
      <c r="C70" t="s">
        <v>98</v>
      </c>
      <c r="E70" s="2" t="s">
        <v>14</v>
      </c>
      <c r="F70" t="s">
        <v>368</v>
      </c>
      <c r="G70" t="s">
        <v>98</v>
      </c>
      <c r="H70">
        <f>+ROWS($F$5:F70)</f>
        <v>66</v>
      </c>
      <c r="I70" t="str">
        <f>+IF(E70=Calcul!$C$10,H70,"")</f>
        <v/>
      </c>
      <c r="J70" t="str">
        <f t="shared" ref="J70:J133" si="3">IFERROR(SMALL($I$5:$I$270,H70),"")</f>
        <v/>
      </c>
    </row>
    <row r="71" spans="1:10" ht="14.45" customHeight="1" x14ac:dyDescent="0.25">
      <c r="A71">
        <v>67</v>
      </c>
      <c r="B71" s="2" t="s">
        <v>66</v>
      </c>
      <c r="C71" t="s">
        <v>97</v>
      </c>
      <c r="E71" s="2" t="s">
        <v>16</v>
      </c>
      <c r="F71" t="s">
        <v>328</v>
      </c>
      <c r="G71" t="s">
        <v>98</v>
      </c>
      <c r="H71">
        <f>+ROWS($F$5:F71)</f>
        <v>67</v>
      </c>
      <c r="I71" t="str">
        <f>+IF(E71=Calcul!$C$10,H71,"")</f>
        <v/>
      </c>
      <c r="J71" t="str">
        <f t="shared" si="3"/>
        <v/>
      </c>
    </row>
    <row r="72" spans="1:10" x14ac:dyDescent="0.25">
      <c r="A72">
        <v>68</v>
      </c>
      <c r="B72" s="2" t="s">
        <v>67</v>
      </c>
      <c r="C72" t="s">
        <v>96</v>
      </c>
      <c r="E72" s="2" t="s">
        <v>16</v>
      </c>
      <c r="F72" t="s">
        <v>329</v>
      </c>
      <c r="G72" t="s">
        <v>98</v>
      </c>
      <c r="H72">
        <f>+ROWS($F$5:F72)</f>
        <v>68</v>
      </c>
      <c r="I72" t="str">
        <f>+IF(E72=Calcul!$C$10,H72,"")</f>
        <v/>
      </c>
      <c r="J72" t="str">
        <f t="shared" si="3"/>
        <v/>
      </c>
    </row>
    <row r="73" spans="1:10" ht="14.45" customHeight="1" x14ac:dyDescent="0.25">
      <c r="A73">
        <v>69</v>
      </c>
      <c r="B73" s="2" t="s">
        <v>68</v>
      </c>
      <c r="C73" t="s">
        <v>96</v>
      </c>
      <c r="E73" s="2" t="s">
        <v>16</v>
      </c>
      <c r="F73" t="s">
        <v>330</v>
      </c>
      <c r="G73" t="s">
        <v>98</v>
      </c>
      <c r="H73">
        <f>+ROWS($F$5:F73)</f>
        <v>69</v>
      </c>
      <c r="I73" t="str">
        <f>+IF(E73=Calcul!$C$10,H73,"")</f>
        <v/>
      </c>
      <c r="J73" t="str">
        <f t="shared" si="3"/>
        <v/>
      </c>
    </row>
    <row r="74" spans="1:10" x14ac:dyDescent="0.25">
      <c r="A74">
        <v>70</v>
      </c>
      <c r="B74" s="2" t="s">
        <v>69</v>
      </c>
      <c r="C74" t="s">
        <v>96</v>
      </c>
      <c r="E74" s="2" t="s">
        <v>16</v>
      </c>
      <c r="F74" t="s">
        <v>331</v>
      </c>
      <c r="G74" t="s">
        <v>96</v>
      </c>
      <c r="H74">
        <f>+ROWS($F$5:F74)</f>
        <v>70</v>
      </c>
      <c r="I74" t="str">
        <f>+IF(E74=Calcul!$C$10,H74,"")</f>
        <v/>
      </c>
      <c r="J74" t="str">
        <f t="shared" si="3"/>
        <v/>
      </c>
    </row>
    <row r="75" spans="1:10" ht="14.45" customHeight="1" x14ac:dyDescent="0.25">
      <c r="A75">
        <v>71</v>
      </c>
      <c r="B75" s="2" t="s">
        <v>70</v>
      </c>
      <c r="C75" t="s">
        <v>110</v>
      </c>
      <c r="E75" s="2" t="s">
        <v>16</v>
      </c>
      <c r="F75" t="s">
        <v>332</v>
      </c>
      <c r="G75" t="s">
        <v>96</v>
      </c>
      <c r="H75">
        <f>+ROWS($F$5:F75)</f>
        <v>71</v>
      </c>
      <c r="I75" t="str">
        <f>+IF(E75=Calcul!$C$10,H75,"")</f>
        <v/>
      </c>
      <c r="J75" t="str">
        <f t="shared" si="3"/>
        <v/>
      </c>
    </row>
    <row r="76" spans="1:10" ht="14.45" customHeight="1" x14ac:dyDescent="0.25">
      <c r="A76">
        <v>72</v>
      </c>
      <c r="B76" s="2" t="s">
        <v>71</v>
      </c>
      <c r="C76" t="s">
        <v>96</v>
      </c>
      <c r="E76" s="2" t="s">
        <v>16</v>
      </c>
      <c r="F76" t="s">
        <v>333</v>
      </c>
      <c r="G76" t="s">
        <v>96</v>
      </c>
      <c r="H76">
        <f>+ROWS($F$5:F76)</f>
        <v>72</v>
      </c>
      <c r="I76" t="str">
        <f>+IF(E76=Calcul!$C$10,H76,"")</f>
        <v/>
      </c>
      <c r="J76" t="str">
        <f t="shared" si="3"/>
        <v/>
      </c>
    </row>
    <row r="77" spans="1:10" x14ac:dyDescent="0.25">
      <c r="A77">
        <v>73</v>
      </c>
      <c r="B77" s="2" t="s">
        <v>72</v>
      </c>
      <c r="C77" t="s">
        <v>96</v>
      </c>
      <c r="E77" s="2" t="s">
        <v>16</v>
      </c>
      <c r="F77" t="s">
        <v>334</v>
      </c>
      <c r="G77" t="s">
        <v>96</v>
      </c>
      <c r="H77">
        <f>+ROWS($F$5:F77)</f>
        <v>73</v>
      </c>
      <c r="I77" t="str">
        <f>+IF(E77=Calcul!$C$10,H77,"")</f>
        <v/>
      </c>
      <c r="J77" t="str">
        <f t="shared" si="3"/>
        <v/>
      </c>
    </row>
    <row r="78" spans="1:10" x14ac:dyDescent="0.25">
      <c r="A78">
        <v>74</v>
      </c>
      <c r="B78" s="2" t="s">
        <v>73</v>
      </c>
      <c r="C78" t="s">
        <v>98</v>
      </c>
      <c r="E78" s="2" t="s">
        <v>16</v>
      </c>
      <c r="F78" t="s">
        <v>335</v>
      </c>
      <c r="G78" t="s">
        <v>96</v>
      </c>
      <c r="H78">
        <f>+ROWS($F$5:F78)</f>
        <v>74</v>
      </c>
      <c r="I78" t="str">
        <f>+IF(E78=Calcul!$C$10,H78,"")</f>
        <v/>
      </c>
      <c r="J78" t="str">
        <f t="shared" si="3"/>
        <v/>
      </c>
    </row>
    <row r="79" spans="1:10" ht="14.45" customHeight="1" x14ac:dyDescent="0.25">
      <c r="A79">
        <v>75</v>
      </c>
      <c r="B79" s="2" t="s">
        <v>74</v>
      </c>
      <c r="C79" t="s">
        <v>98</v>
      </c>
      <c r="E79" s="2" t="s">
        <v>16</v>
      </c>
      <c r="F79" t="s">
        <v>336</v>
      </c>
      <c r="G79" t="s">
        <v>96</v>
      </c>
      <c r="H79">
        <f>+ROWS($F$5:F79)</f>
        <v>75</v>
      </c>
      <c r="I79" t="str">
        <f>+IF(E79=Calcul!$C$10,H79,"")</f>
        <v/>
      </c>
      <c r="J79" t="str">
        <f t="shared" si="3"/>
        <v/>
      </c>
    </row>
    <row r="80" spans="1:10" x14ac:dyDescent="0.25">
      <c r="A80">
        <v>76</v>
      </c>
      <c r="B80" s="2" t="s">
        <v>75</v>
      </c>
      <c r="C80" t="s">
        <v>96</v>
      </c>
      <c r="E80" s="2" t="s">
        <v>16</v>
      </c>
      <c r="F80" t="s">
        <v>337</v>
      </c>
      <c r="G80" t="s">
        <v>96</v>
      </c>
      <c r="H80">
        <f>+ROWS($F$5:F80)</f>
        <v>76</v>
      </c>
      <c r="I80" t="str">
        <f>+IF(E80=Calcul!$C$10,H80,"")</f>
        <v/>
      </c>
      <c r="J80" t="str">
        <f t="shared" si="3"/>
        <v/>
      </c>
    </row>
    <row r="81" spans="1:10" ht="14.45" customHeight="1" x14ac:dyDescent="0.25">
      <c r="A81">
        <v>77</v>
      </c>
      <c r="B81" s="2" t="s">
        <v>76</v>
      </c>
      <c r="C81" t="s">
        <v>110</v>
      </c>
      <c r="E81" s="2" t="s">
        <v>16</v>
      </c>
      <c r="F81" t="s">
        <v>338</v>
      </c>
      <c r="G81" t="s">
        <v>96</v>
      </c>
      <c r="H81">
        <f>+ROWS($F$5:F81)</f>
        <v>77</v>
      </c>
      <c r="I81" t="str">
        <f>+IF(E81=Calcul!$C$10,H81,"")</f>
        <v/>
      </c>
      <c r="J81" t="str">
        <f t="shared" si="3"/>
        <v/>
      </c>
    </row>
    <row r="82" spans="1:10" ht="14.45" customHeight="1" x14ac:dyDescent="0.25">
      <c r="A82">
        <v>78</v>
      </c>
      <c r="B82" s="2" t="s">
        <v>77</v>
      </c>
      <c r="C82" t="s">
        <v>96</v>
      </c>
      <c r="E82" s="2" t="s">
        <v>16</v>
      </c>
      <c r="F82" t="s">
        <v>339</v>
      </c>
      <c r="G82" t="s">
        <v>96</v>
      </c>
      <c r="H82">
        <f>+ROWS($F$5:F82)</f>
        <v>78</v>
      </c>
      <c r="I82" t="str">
        <f>+IF(E82=Calcul!$C$10,H82,"")</f>
        <v/>
      </c>
      <c r="J82" t="str">
        <f t="shared" si="3"/>
        <v/>
      </c>
    </row>
    <row r="83" spans="1:10" ht="14.45" customHeight="1" x14ac:dyDescent="0.25">
      <c r="A83">
        <v>79</v>
      </c>
      <c r="B83" s="2" t="s">
        <v>78</v>
      </c>
      <c r="C83" t="s">
        <v>96</v>
      </c>
      <c r="E83" s="2" t="s">
        <v>16</v>
      </c>
      <c r="F83" t="s">
        <v>340</v>
      </c>
      <c r="G83" t="s">
        <v>96</v>
      </c>
      <c r="H83">
        <f>+ROWS($F$5:F83)</f>
        <v>79</v>
      </c>
      <c r="I83" t="str">
        <f>+IF(E83=Calcul!$C$10,H83,"")</f>
        <v/>
      </c>
      <c r="J83" t="str">
        <f t="shared" si="3"/>
        <v/>
      </c>
    </row>
    <row r="84" spans="1:10" ht="14.45" customHeight="1" x14ac:dyDescent="0.25">
      <c r="A84">
        <v>80</v>
      </c>
      <c r="B84" s="2" t="s">
        <v>79</v>
      </c>
      <c r="C84" t="s">
        <v>96</v>
      </c>
      <c r="E84" s="2" t="s">
        <v>16</v>
      </c>
      <c r="F84" t="s">
        <v>341</v>
      </c>
      <c r="G84" t="s">
        <v>96</v>
      </c>
      <c r="H84">
        <f>+ROWS($F$5:F84)</f>
        <v>80</v>
      </c>
      <c r="I84" t="str">
        <f>+IF(E84=Calcul!$C$10,H84,"")</f>
        <v/>
      </c>
      <c r="J84" t="str">
        <f t="shared" si="3"/>
        <v/>
      </c>
    </row>
    <row r="85" spans="1:10" x14ac:dyDescent="0.25">
      <c r="A85">
        <v>81</v>
      </c>
      <c r="B85" s="2" t="s">
        <v>80</v>
      </c>
      <c r="C85" t="s">
        <v>110</v>
      </c>
      <c r="E85" s="2" t="s">
        <v>16</v>
      </c>
      <c r="F85" t="s">
        <v>342</v>
      </c>
      <c r="G85" t="s">
        <v>96</v>
      </c>
      <c r="H85">
        <f>+ROWS($F$5:F85)</f>
        <v>81</v>
      </c>
      <c r="I85" t="str">
        <f>+IF(E85=Calcul!$C$10,H85,"")</f>
        <v/>
      </c>
      <c r="J85" t="str">
        <f t="shared" si="3"/>
        <v/>
      </c>
    </row>
    <row r="86" spans="1:10" x14ac:dyDescent="0.25">
      <c r="A86">
        <v>82</v>
      </c>
      <c r="B86" s="2" t="s">
        <v>81</v>
      </c>
      <c r="C86" t="s">
        <v>110</v>
      </c>
      <c r="E86" s="2" t="s">
        <v>16</v>
      </c>
      <c r="F86" t="s">
        <v>343</v>
      </c>
      <c r="G86" t="s">
        <v>96</v>
      </c>
      <c r="H86">
        <f>+ROWS($F$5:F86)</f>
        <v>82</v>
      </c>
      <c r="I86" t="str">
        <f>+IF(E86=Calcul!$C$10,H86,"")</f>
        <v/>
      </c>
      <c r="J86" t="str">
        <f t="shared" si="3"/>
        <v/>
      </c>
    </row>
    <row r="87" spans="1:10" ht="14.45" customHeight="1" x14ac:dyDescent="0.25">
      <c r="A87">
        <v>83</v>
      </c>
      <c r="B87" s="2" t="s">
        <v>82</v>
      </c>
      <c r="C87" t="s">
        <v>98</v>
      </c>
      <c r="E87" s="2" t="s">
        <v>16</v>
      </c>
      <c r="F87" t="s">
        <v>344</v>
      </c>
      <c r="G87" t="s">
        <v>96</v>
      </c>
      <c r="H87">
        <f>+ROWS($F$5:F87)</f>
        <v>83</v>
      </c>
      <c r="I87" t="str">
        <f>+IF(E87=Calcul!$C$10,H87,"")</f>
        <v/>
      </c>
      <c r="J87" t="str">
        <f t="shared" si="3"/>
        <v/>
      </c>
    </row>
    <row r="88" spans="1:10" x14ac:dyDescent="0.25">
      <c r="A88">
        <v>84</v>
      </c>
      <c r="B88" s="2" t="s">
        <v>83</v>
      </c>
      <c r="C88" t="s">
        <v>96</v>
      </c>
      <c r="E88" s="2" t="s">
        <v>16</v>
      </c>
      <c r="F88" t="s">
        <v>345</v>
      </c>
      <c r="G88" t="s">
        <v>96</v>
      </c>
      <c r="H88">
        <f>+ROWS($F$5:F88)</f>
        <v>84</v>
      </c>
      <c r="I88" t="str">
        <f>+IF(E88=Calcul!$C$10,H88,"")</f>
        <v/>
      </c>
      <c r="J88" t="str">
        <f t="shared" si="3"/>
        <v/>
      </c>
    </row>
    <row r="89" spans="1:10" ht="14.45" customHeight="1" x14ac:dyDescent="0.25">
      <c r="A89">
        <v>85</v>
      </c>
      <c r="B89" s="2" t="s">
        <v>84</v>
      </c>
      <c r="C89" t="s">
        <v>96</v>
      </c>
      <c r="E89" s="2" t="s">
        <v>16</v>
      </c>
      <c r="F89" t="s">
        <v>346</v>
      </c>
      <c r="G89" t="s">
        <v>96</v>
      </c>
      <c r="H89">
        <f>+ROWS($F$5:F89)</f>
        <v>85</v>
      </c>
      <c r="I89" t="str">
        <f>+IF(E89=Calcul!$C$10,H89,"")</f>
        <v/>
      </c>
      <c r="J89" t="str">
        <f t="shared" si="3"/>
        <v/>
      </c>
    </row>
    <row r="90" spans="1:10" x14ac:dyDescent="0.25">
      <c r="A90">
        <v>86</v>
      </c>
      <c r="B90" s="2" t="s">
        <v>85</v>
      </c>
      <c r="C90" t="s">
        <v>97</v>
      </c>
      <c r="E90" s="2" t="s">
        <v>16</v>
      </c>
      <c r="F90" t="s">
        <v>347</v>
      </c>
      <c r="G90" t="s">
        <v>96</v>
      </c>
      <c r="H90">
        <f>+ROWS($F$5:F90)</f>
        <v>86</v>
      </c>
      <c r="I90" t="str">
        <f>+IF(E90=Calcul!$C$10,H90,"")</f>
        <v/>
      </c>
      <c r="J90" t="str">
        <f t="shared" si="3"/>
        <v/>
      </c>
    </row>
    <row r="91" spans="1:10" x14ac:dyDescent="0.25">
      <c r="A91">
        <v>87</v>
      </c>
      <c r="B91" s="2" t="s">
        <v>86</v>
      </c>
      <c r="C91" t="s">
        <v>98</v>
      </c>
      <c r="E91" s="2" t="s">
        <v>16</v>
      </c>
      <c r="F91" t="s">
        <v>348</v>
      </c>
      <c r="G91" t="s">
        <v>96</v>
      </c>
      <c r="H91">
        <f>+ROWS($F$5:F91)</f>
        <v>87</v>
      </c>
      <c r="I91" t="str">
        <f>+IF(E91=Calcul!$C$10,H91,"")</f>
        <v/>
      </c>
      <c r="J91" t="str">
        <f t="shared" si="3"/>
        <v/>
      </c>
    </row>
    <row r="92" spans="1:10" ht="14.45" customHeight="1" x14ac:dyDescent="0.25">
      <c r="A92">
        <v>88</v>
      </c>
      <c r="B92" s="2" t="s">
        <v>87</v>
      </c>
      <c r="C92" t="s">
        <v>98</v>
      </c>
      <c r="E92" s="2" t="s">
        <v>16</v>
      </c>
      <c r="F92" t="s">
        <v>369</v>
      </c>
      <c r="G92" t="s">
        <v>97</v>
      </c>
      <c r="H92">
        <f>+ROWS($F$5:F92)</f>
        <v>88</v>
      </c>
      <c r="I92" t="str">
        <f>+IF(E92=Calcul!$C$10,H92,"")</f>
        <v/>
      </c>
      <c r="J92" t="str">
        <f t="shared" si="3"/>
        <v/>
      </c>
    </row>
    <row r="93" spans="1:10" x14ac:dyDescent="0.25">
      <c r="A93">
        <v>89</v>
      </c>
      <c r="B93" s="2" t="s">
        <v>88</v>
      </c>
      <c r="C93" t="s">
        <v>96</v>
      </c>
      <c r="E93" s="2" t="s">
        <v>19</v>
      </c>
      <c r="F93" t="s">
        <v>349</v>
      </c>
      <c r="G93" t="s">
        <v>99</v>
      </c>
      <c r="H93">
        <f>+ROWS($F$5:F93)</f>
        <v>89</v>
      </c>
      <c r="I93" t="str">
        <f>+IF(E93=Calcul!$C$10,H93,"")</f>
        <v/>
      </c>
      <c r="J93" t="str">
        <f t="shared" si="3"/>
        <v/>
      </c>
    </row>
    <row r="94" spans="1:10" x14ac:dyDescent="0.25">
      <c r="A94">
        <v>90</v>
      </c>
      <c r="B94" s="2" t="s">
        <v>89</v>
      </c>
      <c r="C94" t="s">
        <v>96</v>
      </c>
      <c r="E94" s="2" t="s">
        <v>19</v>
      </c>
      <c r="F94" t="s">
        <v>350</v>
      </c>
      <c r="G94" t="s">
        <v>99</v>
      </c>
      <c r="H94">
        <f>+ROWS($F$5:F94)</f>
        <v>90</v>
      </c>
      <c r="I94" t="str">
        <f>+IF(E94=Calcul!$C$10,H94,"")</f>
        <v/>
      </c>
      <c r="J94" t="str">
        <f t="shared" si="3"/>
        <v/>
      </c>
    </row>
    <row r="95" spans="1:10" ht="14.45" customHeight="1" x14ac:dyDescent="0.25">
      <c r="A95">
        <v>91</v>
      </c>
      <c r="B95" s="2" t="s">
        <v>90</v>
      </c>
      <c r="C95" t="s">
        <v>96</v>
      </c>
      <c r="E95" s="2" t="s">
        <v>19</v>
      </c>
      <c r="F95" t="s">
        <v>351</v>
      </c>
      <c r="G95" t="s">
        <v>99</v>
      </c>
      <c r="H95">
        <f>+ROWS($F$5:F95)</f>
        <v>91</v>
      </c>
      <c r="I95" t="str">
        <f>+IF(E95=Calcul!$C$10,H95,"")</f>
        <v/>
      </c>
      <c r="J95" t="str">
        <f t="shared" si="3"/>
        <v/>
      </c>
    </row>
    <row r="96" spans="1:10" x14ac:dyDescent="0.25">
      <c r="A96">
        <v>92</v>
      </c>
      <c r="B96" s="2" t="s">
        <v>91</v>
      </c>
      <c r="C96" t="s">
        <v>96</v>
      </c>
      <c r="E96" s="2" t="s">
        <v>19</v>
      </c>
      <c r="F96" t="s">
        <v>352</v>
      </c>
      <c r="G96" t="s">
        <v>99</v>
      </c>
      <c r="H96">
        <f>+ROWS($F$5:F96)</f>
        <v>92</v>
      </c>
      <c r="I96" t="str">
        <f>+IF(E96=Calcul!$C$10,H96,"")</f>
        <v/>
      </c>
      <c r="J96" t="str">
        <f t="shared" si="3"/>
        <v/>
      </c>
    </row>
    <row r="97" spans="1:10" ht="14.45" customHeight="1" x14ac:dyDescent="0.25">
      <c r="A97">
        <v>93</v>
      </c>
      <c r="B97" s="2" t="s">
        <v>92</v>
      </c>
      <c r="C97" t="s">
        <v>96</v>
      </c>
      <c r="E97" s="2" t="s">
        <v>19</v>
      </c>
      <c r="F97" t="s">
        <v>353</v>
      </c>
      <c r="G97" t="s">
        <v>99</v>
      </c>
      <c r="H97">
        <f>+ROWS($F$5:F97)</f>
        <v>93</v>
      </c>
      <c r="I97" t="str">
        <f>+IF(E97=Calcul!$C$10,H97,"")</f>
        <v/>
      </c>
      <c r="J97" t="str">
        <f t="shared" si="3"/>
        <v/>
      </c>
    </row>
    <row r="98" spans="1:10" ht="14.45" customHeight="1" x14ac:dyDescent="0.25">
      <c r="A98">
        <v>94</v>
      </c>
      <c r="B98" s="2" t="s">
        <v>93</v>
      </c>
      <c r="C98" t="s">
        <v>96</v>
      </c>
      <c r="E98" s="2" t="s">
        <v>19</v>
      </c>
      <c r="F98" t="s">
        <v>370</v>
      </c>
      <c r="G98" t="s">
        <v>97</v>
      </c>
      <c r="H98">
        <f>+ROWS($F$5:F98)</f>
        <v>94</v>
      </c>
      <c r="I98" t="str">
        <f>+IF(E98=Calcul!$C$10,H98,"")</f>
        <v/>
      </c>
      <c r="J98" t="str">
        <f t="shared" si="3"/>
        <v/>
      </c>
    </row>
    <row r="99" spans="1:10" ht="14.45" customHeight="1" x14ac:dyDescent="0.25">
      <c r="A99">
        <v>95</v>
      </c>
      <c r="B99" s="2" t="s">
        <v>94</v>
      </c>
      <c r="C99" t="s">
        <v>96</v>
      </c>
      <c r="E99" s="2" t="s">
        <v>20</v>
      </c>
      <c r="F99" t="s">
        <v>354</v>
      </c>
      <c r="G99" t="s">
        <v>97</v>
      </c>
      <c r="H99">
        <f>+ROWS($F$5:F99)</f>
        <v>95</v>
      </c>
      <c r="I99" t="str">
        <f>+IF(E99=Calcul!$C$10,H99,"")</f>
        <v/>
      </c>
      <c r="J99" t="str">
        <f t="shared" si="3"/>
        <v/>
      </c>
    </row>
    <row r="100" spans="1:10" ht="14.45" customHeight="1" x14ac:dyDescent="0.25">
      <c r="A100">
        <v>96</v>
      </c>
      <c r="B100" s="2" t="s">
        <v>95</v>
      </c>
      <c r="C100" t="s">
        <v>96</v>
      </c>
      <c r="E100" s="2" t="s">
        <v>20</v>
      </c>
      <c r="F100" t="s">
        <v>355</v>
      </c>
      <c r="G100" t="s">
        <v>97</v>
      </c>
      <c r="H100">
        <f>+ROWS($F$5:F100)</f>
        <v>96</v>
      </c>
      <c r="I100" t="str">
        <f>+IF(E100=Calcul!$C$10,H100,"")</f>
        <v/>
      </c>
      <c r="J100" t="str">
        <f t="shared" si="3"/>
        <v/>
      </c>
    </row>
    <row r="101" spans="1:10" x14ac:dyDescent="0.25">
      <c r="E101" s="2" t="s">
        <v>20</v>
      </c>
      <c r="F101" t="s">
        <v>356</v>
      </c>
      <c r="G101" t="s">
        <v>97</v>
      </c>
      <c r="H101">
        <f>+ROWS($F$5:F101)</f>
        <v>97</v>
      </c>
      <c r="I101" t="str">
        <f>+IF(E101=Calcul!$C$10,H101,"")</f>
        <v/>
      </c>
      <c r="J101" t="str">
        <f t="shared" si="3"/>
        <v/>
      </c>
    </row>
    <row r="102" spans="1:10" x14ac:dyDescent="0.25">
      <c r="E102" s="2" t="s">
        <v>20</v>
      </c>
      <c r="F102" t="s">
        <v>357</v>
      </c>
      <c r="G102" t="s">
        <v>97</v>
      </c>
      <c r="H102">
        <f>+ROWS($F$5:F102)</f>
        <v>98</v>
      </c>
      <c r="I102" t="str">
        <f>+IF(E102=Calcul!$C$10,H102,"")</f>
        <v/>
      </c>
      <c r="J102" t="str">
        <f t="shared" si="3"/>
        <v/>
      </c>
    </row>
    <row r="103" spans="1:10" x14ac:dyDescent="0.25">
      <c r="E103" s="2" t="s">
        <v>20</v>
      </c>
      <c r="F103" t="s">
        <v>371</v>
      </c>
      <c r="G103" t="s">
        <v>99</v>
      </c>
      <c r="H103">
        <f>+ROWS($F$5:F103)</f>
        <v>99</v>
      </c>
      <c r="I103" t="str">
        <f>+IF(E103=Calcul!$C$10,H103,"")</f>
        <v/>
      </c>
      <c r="J103" t="str">
        <f t="shared" si="3"/>
        <v/>
      </c>
    </row>
    <row r="104" spans="1:10" x14ac:dyDescent="0.25">
      <c r="E104" s="2" t="s">
        <v>21</v>
      </c>
      <c r="F104" t="s">
        <v>358</v>
      </c>
      <c r="G104" t="s">
        <v>98</v>
      </c>
      <c r="H104">
        <f>+ROWS($F$5:F104)</f>
        <v>100</v>
      </c>
      <c r="I104" t="str">
        <f>+IF(E104=Calcul!$C$10,H104,"")</f>
        <v/>
      </c>
      <c r="J104" t="str">
        <f t="shared" si="3"/>
        <v/>
      </c>
    </row>
    <row r="105" spans="1:10" x14ac:dyDescent="0.25">
      <c r="E105" s="2" t="s">
        <v>21</v>
      </c>
      <c r="F105" t="s">
        <v>359</v>
      </c>
      <c r="G105" t="s">
        <v>98</v>
      </c>
      <c r="H105">
        <f>+ROWS($F$5:F105)</f>
        <v>101</v>
      </c>
      <c r="I105" t="str">
        <f>+IF(E105=Calcul!$C$10,H105,"")</f>
        <v/>
      </c>
      <c r="J105" t="str">
        <f t="shared" si="3"/>
        <v/>
      </c>
    </row>
    <row r="106" spans="1:10" x14ac:dyDescent="0.25">
      <c r="E106" s="2" t="s">
        <v>21</v>
      </c>
      <c r="F106" t="s">
        <v>360</v>
      </c>
      <c r="G106" t="s">
        <v>98</v>
      </c>
      <c r="H106">
        <f>+ROWS($F$5:F106)</f>
        <v>102</v>
      </c>
      <c r="I106" t="str">
        <f>+IF(E106=Calcul!$C$10,H106,"")</f>
        <v/>
      </c>
      <c r="J106" t="str">
        <f t="shared" si="3"/>
        <v/>
      </c>
    </row>
    <row r="107" spans="1:10" x14ac:dyDescent="0.25">
      <c r="E107" s="2" t="s">
        <v>21</v>
      </c>
      <c r="F107" t="s">
        <v>361</v>
      </c>
      <c r="G107" t="s">
        <v>98</v>
      </c>
      <c r="H107">
        <f>+ROWS($F$5:F107)</f>
        <v>103</v>
      </c>
      <c r="I107" t="str">
        <f>+IF(E107=Calcul!$C$10,H107,"")</f>
        <v/>
      </c>
      <c r="J107" t="str">
        <f t="shared" si="3"/>
        <v/>
      </c>
    </row>
    <row r="108" spans="1:10" x14ac:dyDescent="0.25">
      <c r="E108" s="2" t="s">
        <v>21</v>
      </c>
      <c r="F108" t="s">
        <v>362</v>
      </c>
      <c r="G108" t="s">
        <v>98</v>
      </c>
      <c r="H108">
        <f>+ROWS($F$5:F108)</f>
        <v>104</v>
      </c>
      <c r="I108" t="str">
        <f>+IF(E108=Calcul!$C$10,H108,"")</f>
        <v/>
      </c>
      <c r="J108" t="str">
        <f t="shared" si="3"/>
        <v/>
      </c>
    </row>
    <row r="109" spans="1:10" x14ac:dyDescent="0.25">
      <c r="E109" s="2" t="s">
        <v>21</v>
      </c>
      <c r="F109" t="s">
        <v>372</v>
      </c>
      <c r="G109" t="s">
        <v>98</v>
      </c>
      <c r="H109">
        <f>+ROWS($F$5:F109)</f>
        <v>105</v>
      </c>
      <c r="I109" t="str">
        <f>+IF(E109=Calcul!$C$10,H109,"")</f>
        <v/>
      </c>
      <c r="J109" t="str">
        <f t="shared" si="3"/>
        <v/>
      </c>
    </row>
    <row r="110" spans="1:10" x14ac:dyDescent="0.25">
      <c r="E110" s="2" t="s">
        <v>21</v>
      </c>
      <c r="F110" t="s">
        <v>373</v>
      </c>
      <c r="G110" t="s">
        <v>98</v>
      </c>
      <c r="H110">
        <f>+ROWS($F$5:F110)</f>
        <v>106</v>
      </c>
      <c r="I110" t="str">
        <f>+IF(E110=Calcul!$C$10,H110,"")</f>
        <v/>
      </c>
      <c r="J110" t="str">
        <f t="shared" si="3"/>
        <v/>
      </c>
    </row>
    <row r="111" spans="1:10" x14ac:dyDescent="0.25">
      <c r="E111" s="2" t="s">
        <v>21</v>
      </c>
      <c r="F111" t="s">
        <v>374</v>
      </c>
      <c r="G111" t="s">
        <v>98</v>
      </c>
      <c r="H111">
        <f>+ROWS($F$5:F111)</f>
        <v>107</v>
      </c>
      <c r="I111" t="str">
        <f>+IF(E111=Calcul!$C$10,H111,"")</f>
        <v/>
      </c>
      <c r="J111" t="str">
        <f t="shared" si="3"/>
        <v/>
      </c>
    </row>
    <row r="112" spans="1:10" x14ac:dyDescent="0.25">
      <c r="E112" s="2" t="s">
        <v>21</v>
      </c>
      <c r="F112" t="s">
        <v>375</v>
      </c>
      <c r="G112" t="s">
        <v>98</v>
      </c>
      <c r="H112">
        <f>+ROWS($F$5:F112)</f>
        <v>108</v>
      </c>
      <c r="I112" t="str">
        <f>+IF(E112=Calcul!$C$10,H112,"")</f>
        <v/>
      </c>
      <c r="J112" t="str">
        <f t="shared" si="3"/>
        <v/>
      </c>
    </row>
    <row r="113" spans="5:10" x14ac:dyDescent="0.25">
      <c r="E113" s="2" t="s">
        <v>21</v>
      </c>
      <c r="F113" t="s">
        <v>376</v>
      </c>
      <c r="G113" t="s">
        <v>98</v>
      </c>
      <c r="H113">
        <f>+ROWS($F$5:F113)</f>
        <v>109</v>
      </c>
      <c r="I113" t="str">
        <f>+IF(E113=Calcul!$C$10,H113,"")</f>
        <v/>
      </c>
      <c r="J113" t="str">
        <f t="shared" si="3"/>
        <v/>
      </c>
    </row>
    <row r="114" spans="5:10" x14ac:dyDescent="0.25">
      <c r="E114" s="2" t="s">
        <v>21</v>
      </c>
      <c r="F114" t="s">
        <v>377</v>
      </c>
      <c r="G114" t="s">
        <v>98</v>
      </c>
      <c r="H114">
        <f>+ROWS($F$5:F114)</f>
        <v>110</v>
      </c>
      <c r="I114" t="str">
        <f>+IF(E114=Calcul!$C$10,H114,"")</f>
        <v/>
      </c>
      <c r="J114" t="str">
        <f t="shared" si="3"/>
        <v/>
      </c>
    </row>
    <row r="115" spans="5:10" x14ac:dyDescent="0.25">
      <c r="E115" s="2" t="s">
        <v>21</v>
      </c>
      <c r="F115" t="s">
        <v>378</v>
      </c>
      <c r="G115" t="s">
        <v>98</v>
      </c>
      <c r="H115">
        <f>+ROWS($F$5:F115)</f>
        <v>111</v>
      </c>
      <c r="I115" t="str">
        <f>+IF(E115=Calcul!$C$10,H115,"")</f>
        <v/>
      </c>
      <c r="J115" t="str">
        <f t="shared" si="3"/>
        <v/>
      </c>
    </row>
    <row r="116" spans="5:10" x14ac:dyDescent="0.25">
      <c r="E116" s="2" t="s">
        <v>21</v>
      </c>
      <c r="F116" t="s">
        <v>379</v>
      </c>
      <c r="G116" t="s">
        <v>98</v>
      </c>
      <c r="H116">
        <f>+ROWS($F$5:F116)</f>
        <v>112</v>
      </c>
      <c r="I116" t="str">
        <f>+IF(E116=Calcul!$C$10,H116,"")</f>
        <v/>
      </c>
      <c r="J116" t="str">
        <f t="shared" si="3"/>
        <v/>
      </c>
    </row>
    <row r="117" spans="5:10" x14ac:dyDescent="0.25">
      <c r="E117" s="2" t="s">
        <v>21</v>
      </c>
      <c r="F117" t="s">
        <v>380</v>
      </c>
      <c r="G117" t="s">
        <v>96</v>
      </c>
      <c r="H117">
        <f>+ROWS($F$5:F117)</f>
        <v>113</v>
      </c>
      <c r="I117" t="str">
        <f>+IF(E117=Calcul!$C$10,H117,"")</f>
        <v/>
      </c>
      <c r="J117" t="str">
        <f t="shared" si="3"/>
        <v/>
      </c>
    </row>
    <row r="118" spans="5:10" x14ac:dyDescent="0.25">
      <c r="E118" s="2" t="s">
        <v>25</v>
      </c>
      <c r="F118" t="s">
        <v>381</v>
      </c>
      <c r="G118" t="s">
        <v>96</v>
      </c>
      <c r="H118">
        <f>+ROWS($F$5:F118)</f>
        <v>114</v>
      </c>
      <c r="I118" t="str">
        <f>+IF(E118=Calcul!$C$10,H118,"")</f>
        <v/>
      </c>
      <c r="J118" t="str">
        <f t="shared" si="3"/>
        <v/>
      </c>
    </row>
    <row r="119" spans="5:10" x14ac:dyDescent="0.25">
      <c r="E119" s="2" t="s">
        <v>25</v>
      </c>
      <c r="F119" t="s">
        <v>382</v>
      </c>
      <c r="G119" t="s">
        <v>96</v>
      </c>
      <c r="H119">
        <f>+ROWS($F$5:F119)</f>
        <v>115</v>
      </c>
      <c r="I119" t="str">
        <f>+IF(E119=Calcul!$C$10,H119,"")</f>
        <v/>
      </c>
      <c r="J119" t="str">
        <f t="shared" si="3"/>
        <v/>
      </c>
    </row>
    <row r="120" spans="5:10" x14ac:dyDescent="0.25">
      <c r="E120" s="2" t="s">
        <v>25</v>
      </c>
      <c r="F120" t="s">
        <v>383</v>
      </c>
      <c r="G120" t="s">
        <v>96</v>
      </c>
      <c r="H120">
        <f>+ROWS($F$5:F120)</f>
        <v>116</v>
      </c>
      <c r="I120" t="str">
        <f>+IF(E120=Calcul!$C$10,H120,"")</f>
        <v/>
      </c>
      <c r="J120" t="str">
        <f t="shared" si="3"/>
        <v/>
      </c>
    </row>
    <row r="121" spans="5:10" x14ac:dyDescent="0.25">
      <c r="E121" s="2" t="s">
        <v>25</v>
      </c>
      <c r="F121" t="s">
        <v>384</v>
      </c>
      <c r="G121" t="s">
        <v>96</v>
      </c>
      <c r="H121">
        <f>+ROWS($F$5:F121)</f>
        <v>117</v>
      </c>
      <c r="I121" t="str">
        <f>+IF(E121=Calcul!$C$10,H121,"")</f>
        <v/>
      </c>
      <c r="J121" t="str">
        <f t="shared" si="3"/>
        <v/>
      </c>
    </row>
    <row r="122" spans="5:10" x14ac:dyDescent="0.25">
      <c r="E122" s="2" t="s">
        <v>25</v>
      </c>
      <c r="F122" t="s">
        <v>385</v>
      </c>
      <c r="G122" t="s">
        <v>96</v>
      </c>
      <c r="H122">
        <f>+ROWS($F$5:F122)</f>
        <v>118</v>
      </c>
      <c r="I122" t="str">
        <f>+IF(E122=Calcul!$C$10,H122,"")</f>
        <v/>
      </c>
      <c r="J122" t="str">
        <f t="shared" si="3"/>
        <v/>
      </c>
    </row>
    <row r="123" spans="5:10" x14ac:dyDescent="0.25">
      <c r="E123" s="2" t="s">
        <v>25</v>
      </c>
      <c r="F123" t="s">
        <v>386</v>
      </c>
      <c r="G123" t="s">
        <v>96</v>
      </c>
      <c r="H123">
        <f>+ROWS($F$5:F123)</f>
        <v>119</v>
      </c>
      <c r="I123" t="str">
        <f>+IF(E123=Calcul!$C$10,H123,"")</f>
        <v/>
      </c>
      <c r="J123" t="str">
        <f t="shared" si="3"/>
        <v/>
      </c>
    </row>
    <row r="124" spans="5:10" x14ac:dyDescent="0.25">
      <c r="E124" s="2" t="s">
        <v>25</v>
      </c>
      <c r="F124" t="s">
        <v>387</v>
      </c>
      <c r="G124" t="s">
        <v>96</v>
      </c>
      <c r="H124">
        <f>+ROWS($F$5:F124)</f>
        <v>120</v>
      </c>
      <c r="I124" t="str">
        <f>+IF(E124=Calcul!$C$10,H124,"")</f>
        <v/>
      </c>
      <c r="J124" t="str">
        <f t="shared" si="3"/>
        <v/>
      </c>
    </row>
    <row r="125" spans="5:10" x14ac:dyDescent="0.25">
      <c r="E125" s="2" t="s">
        <v>25</v>
      </c>
      <c r="F125" t="s">
        <v>388</v>
      </c>
      <c r="G125" t="s">
        <v>96</v>
      </c>
      <c r="H125">
        <f>+ROWS($F$5:F125)</f>
        <v>121</v>
      </c>
      <c r="I125" t="str">
        <f>+IF(E125=Calcul!$C$10,H125,"")</f>
        <v/>
      </c>
      <c r="J125" t="str">
        <f t="shared" si="3"/>
        <v/>
      </c>
    </row>
    <row r="126" spans="5:10" x14ac:dyDescent="0.25">
      <c r="E126" s="2" t="s">
        <v>25</v>
      </c>
      <c r="F126" t="s">
        <v>389</v>
      </c>
      <c r="G126" t="s">
        <v>96</v>
      </c>
      <c r="H126">
        <f>+ROWS($F$5:F126)</f>
        <v>122</v>
      </c>
      <c r="I126" t="str">
        <f>+IF(E126=Calcul!$C$10,H126,"")</f>
        <v/>
      </c>
      <c r="J126" t="str">
        <f t="shared" si="3"/>
        <v/>
      </c>
    </row>
    <row r="127" spans="5:10" x14ac:dyDescent="0.25">
      <c r="E127" s="2" t="s">
        <v>25</v>
      </c>
      <c r="F127" t="s">
        <v>390</v>
      </c>
      <c r="G127" t="s">
        <v>96</v>
      </c>
      <c r="H127">
        <f>+ROWS($F$5:F127)</f>
        <v>123</v>
      </c>
      <c r="I127" t="str">
        <f>+IF(E127=Calcul!$C$10,H127,"")</f>
        <v/>
      </c>
      <c r="J127" t="str">
        <f t="shared" si="3"/>
        <v/>
      </c>
    </row>
    <row r="128" spans="5:10" x14ac:dyDescent="0.25">
      <c r="E128" s="2" t="s">
        <v>25</v>
      </c>
      <c r="F128" t="s">
        <v>391</v>
      </c>
      <c r="G128" t="s">
        <v>96</v>
      </c>
      <c r="H128">
        <f>+ROWS($F$5:F128)</f>
        <v>124</v>
      </c>
      <c r="I128" t="str">
        <f>+IF(E128=Calcul!$C$10,H128,"")</f>
        <v/>
      </c>
      <c r="J128" t="str">
        <f t="shared" si="3"/>
        <v/>
      </c>
    </row>
    <row r="129" spans="5:10" x14ac:dyDescent="0.25">
      <c r="E129" s="2" t="s">
        <v>25</v>
      </c>
      <c r="F129" t="s">
        <v>392</v>
      </c>
      <c r="G129" t="s">
        <v>98</v>
      </c>
      <c r="H129">
        <f>+ROWS($F$5:F129)</f>
        <v>125</v>
      </c>
      <c r="I129" t="str">
        <f>+IF(E129=Calcul!$C$10,H129,"")</f>
        <v/>
      </c>
      <c r="J129" t="str">
        <f t="shared" si="3"/>
        <v/>
      </c>
    </row>
    <row r="130" spans="5:10" x14ac:dyDescent="0.25">
      <c r="E130" s="2" t="s">
        <v>30</v>
      </c>
      <c r="F130" t="s">
        <v>393</v>
      </c>
      <c r="G130" t="s">
        <v>97</v>
      </c>
      <c r="H130">
        <f>+ROWS($F$5:F130)</f>
        <v>126</v>
      </c>
      <c r="I130" t="str">
        <f>+IF(E130=Calcul!$C$10,H130,"")</f>
        <v/>
      </c>
      <c r="J130" t="str">
        <f t="shared" si="3"/>
        <v/>
      </c>
    </row>
    <row r="131" spans="5:10" x14ac:dyDescent="0.25">
      <c r="E131" s="2" t="s">
        <v>30</v>
      </c>
      <c r="F131" t="s">
        <v>394</v>
      </c>
      <c r="G131" t="s">
        <v>97</v>
      </c>
      <c r="H131">
        <f>+ROWS($F$5:F131)</f>
        <v>127</v>
      </c>
      <c r="I131" t="str">
        <f>+IF(E131=Calcul!$C$10,H131,"")</f>
        <v/>
      </c>
      <c r="J131" t="str">
        <f t="shared" si="3"/>
        <v/>
      </c>
    </row>
    <row r="132" spans="5:10" x14ac:dyDescent="0.25">
      <c r="E132" s="2" t="s">
        <v>30</v>
      </c>
      <c r="F132" t="s">
        <v>395</v>
      </c>
      <c r="G132" t="s">
        <v>97</v>
      </c>
      <c r="H132">
        <f>+ROWS($F$5:F132)</f>
        <v>128</v>
      </c>
      <c r="I132" t="str">
        <f>+IF(E132=Calcul!$C$10,H132,"")</f>
        <v/>
      </c>
      <c r="J132" t="str">
        <f t="shared" si="3"/>
        <v/>
      </c>
    </row>
    <row r="133" spans="5:10" x14ac:dyDescent="0.25">
      <c r="E133" s="2" t="s">
        <v>30</v>
      </c>
      <c r="F133" t="s">
        <v>396</v>
      </c>
      <c r="G133" t="s">
        <v>97</v>
      </c>
      <c r="H133">
        <f>+ROWS($F$5:F133)</f>
        <v>129</v>
      </c>
      <c r="I133" t="str">
        <f>+IF(E133=Calcul!$C$10,H133,"")</f>
        <v/>
      </c>
      <c r="J133" t="str">
        <f t="shared" si="3"/>
        <v/>
      </c>
    </row>
    <row r="134" spans="5:10" x14ac:dyDescent="0.25">
      <c r="E134" s="2" t="s">
        <v>30</v>
      </c>
      <c r="F134" t="s">
        <v>397</v>
      </c>
      <c r="G134" t="s">
        <v>97</v>
      </c>
      <c r="H134">
        <f>+ROWS($F$5:F134)</f>
        <v>130</v>
      </c>
      <c r="I134" t="str">
        <f>+IF(E134=Calcul!$C$10,H134,"")</f>
        <v/>
      </c>
      <c r="J134" t="str">
        <f t="shared" ref="J134:J197" si="4">IFERROR(SMALL($I$5:$I$270,H134),"")</f>
        <v/>
      </c>
    </row>
    <row r="135" spans="5:10" x14ac:dyDescent="0.25">
      <c r="E135" s="2" t="s">
        <v>30</v>
      </c>
      <c r="F135" t="s">
        <v>398</v>
      </c>
      <c r="G135" t="s">
        <v>97</v>
      </c>
      <c r="H135">
        <f>+ROWS($F$5:F135)</f>
        <v>131</v>
      </c>
      <c r="I135" t="str">
        <f>+IF(E135=Calcul!$C$10,H135,"")</f>
        <v/>
      </c>
      <c r="J135" t="str">
        <f t="shared" si="4"/>
        <v/>
      </c>
    </row>
    <row r="136" spans="5:10" x14ac:dyDescent="0.25">
      <c r="E136" s="2" t="s">
        <v>30</v>
      </c>
      <c r="F136" t="s">
        <v>399</v>
      </c>
      <c r="G136" t="s">
        <v>97</v>
      </c>
      <c r="H136">
        <f>+ROWS($F$5:F136)</f>
        <v>132</v>
      </c>
      <c r="I136" t="str">
        <f>+IF(E136=Calcul!$C$10,H136,"")</f>
        <v/>
      </c>
      <c r="J136" t="str">
        <f t="shared" si="4"/>
        <v/>
      </c>
    </row>
    <row r="137" spans="5:10" x14ac:dyDescent="0.25">
      <c r="E137" s="2" t="s">
        <v>30</v>
      </c>
      <c r="F137" t="s">
        <v>400</v>
      </c>
      <c r="G137" t="s">
        <v>97</v>
      </c>
      <c r="H137">
        <f>+ROWS($F$5:F137)</f>
        <v>133</v>
      </c>
      <c r="I137" t="str">
        <f>+IF(E137=Calcul!$C$10,H137,"")</f>
        <v/>
      </c>
      <c r="J137" t="str">
        <f t="shared" si="4"/>
        <v/>
      </c>
    </row>
    <row r="138" spans="5:10" x14ac:dyDescent="0.25">
      <c r="E138" s="2" t="s">
        <v>30</v>
      </c>
      <c r="F138" t="s">
        <v>401</v>
      </c>
      <c r="G138" t="s">
        <v>97</v>
      </c>
      <c r="H138">
        <f>+ROWS($F$5:F138)</f>
        <v>134</v>
      </c>
      <c r="I138" t="str">
        <f>+IF(E138=Calcul!$C$10,H138,"")</f>
        <v/>
      </c>
      <c r="J138" t="str">
        <f t="shared" si="4"/>
        <v/>
      </c>
    </row>
    <row r="139" spans="5:10" x14ac:dyDescent="0.25">
      <c r="E139" s="2" t="s">
        <v>30</v>
      </c>
      <c r="F139" t="s">
        <v>402</v>
      </c>
      <c r="G139" t="s">
        <v>97</v>
      </c>
      <c r="H139">
        <f>+ROWS($F$5:F139)</f>
        <v>135</v>
      </c>
      <c r="I139" t="str">
        <f>+IF(E139=Calcul!$C$10,H139,"")</f>
        <v/>
      </c>
      <c r="J139" t="str">
        <f t="shared" si="4"/>
        <v/>
      </c>
    </row>
    <row r="140" spans="5:10" x14ac:dyDescent="0.25">
      <c r="E140" s="2" t="s">
        <v>30</v>
      </c>
      <c r="F140" t="s">
        <v>403</v>
      </c>
      <c r="G140" t="s">
        <v>97</v>
      </c>
      <c r="H140">
        <f>+ROWS($F$5:F140)</f>
        <v>136</v>
      </c>
      <c r="I140" t="str">
        <f>+IF(E140=Calcul!$C$10,H140,"")</f>
        <v/>
      </c>
      <c r="J140" t="str">
        <f t="shared" si="4"/>
        <v/>
      </c>
    </row>
    <row r="141" spans="5:10" x14ac:dyDescent="0.25">
      <c r="E141" s="2" t="s">
        <v>30</v>
      </c>
      <c r="F141" t="s">
        <v>404</v>
      </c>
      <c r="G141" t="s">
        <v>97</v>
      </c>
      <c r="H141">
        <f>+ROWS($F$5:F141)</f>
        <v>137</v>
      </c>
      <c r="I141" t="str">
        <f>+IF(E141=Calcul!$C$10,H141,"")</f>
        <v/>
      </c>
      <c r="J141" t="str">
        <f t="shared" si="4"/>
        <v/>
      </c>
    </row>
    <row r="142" spans="5:10" x14ac:dyDescent="0.25">
      <c r="E142" s="2" t="s">
        <v>30</v>
      </c>
      <c r="F142" t="s">
        <v>405</v>
      </c>
      <c r="G142" t="s">
        <v>96</v>
      </c>
      <c r="H142">
        <f>+ROWS($F$5:F142)</f>
        <v>138</v>
      </c>
      <c r="I142" t="str">
        <f>+IF(E142=Calcul!$C$10,H142,"")</f>
        <v/>
      </c>
      <c r="J142" t="str">
        <f t="shared" si="4"/>
        <v/>
      </c>
    </row>
    <row r="143" spans="5:10" x14ac:dyDescent="0.25">
      <c r="E143" s="2" t="s">
        <v>31</v>
      </c>
      <c r="F143" t="s">
        <v>406</v>
      </c>
      <c r="G143" t="s">
        <v>96</v>
      </c>
      <c r="H143">
        <f>+ROWS($F$5:F143)</f>
        <v>139</v>
      </c>
      <c r="I143" t="str">
        <f>+IF(E143=Calcul!$C$10,H143,"")</f>
        <v/>
      </c>
      <c r="J143" t="str">
        <f t="shared" si="4"/>
        <v/>
      </c>
    </row>
    <row r="144" spans="5:10" x14ac:dyDescent="0.25">
      <c r="E144" s="2" t="s">
        <v>31</v>
      </c>
      <c r="F144" t="s">
        <v>407</v>
      </c>
      <c r="G144" t="s">
        <v>96</v>
      </c>
      <c r="H144">
        <f>+ROWS($F$5:F144)</f>
        <v>140</v>
      </c>
      <c r="I144" t="str">
        <f>+IF(E144=Calcul!$C$10,H144,"")</f>
        <v/>
      </c>
      <c r="J144" t="str">
        <f t="shared" si="4"/>
        <v/>
      </c>
    </row>
    <row r="145" spans="5:10" x14ac:dyDescent="0.25">
      <c r="E145" s="2" t="s">
        <v>31</v>
      </c>
      <c r="F145" t="s">
        <v>408</v>
      </c>
      <c r="G145" t="s">
        <v>96</v>
      </c>
      <c r="H145">
        <f>+ROWS($F$5:F145)</f>
        <v>141</v>
      </c>
      <c r="I145" t="str">
        <f>+IF(E145=Calcul!$C$10,H145,"")</f>
        <v/>
      </c>
      <c r="J145" t="str">
        <f t="shared" si="4"/>
        <v/>
      </c>
    </row>
    <row r="146" spans="5:10" x14ac:dyDescent="0.25">
      <c r="E146" s="2" t="s">
        <v>31</v>
      </c>
      <c r="F146" t="s">
        <v>409</v>
      </c>
      <c r="G146" t="s">
        <v>96</v>
      </c>
      <c r="H146">
        <f>+ROWS($F$5:F146)</f>
        <v>142</v>
      </c>
      <c r="I146" t="str">
        <f>+IF(E146=Calcul!$C$10,H146,"")</f>
        <v/>
      </c>
      <c r="J146" t="str">
        <f t="shared" si="4"/>
        <v/>
      </c>
    </row>
    <row r="147" spans="5:10" x14ac:dyDescent="0.25">
      <c r="E147" s="2" t="s">
        <v>31</v>
      </c>
      <c r="F147" t="s">
        <v>410</v>
      </c>
      <c r="G147" t="s">
        <v>96</v>
      </c>
      <c r="H147">
        <f>+ROWS($F$5:F147)</f>
        <v>143</v>
      </c>
      <c r="I147" t="str">
        <f>+IF(E147=Calcul!$C$10,H147,"")</f>
        <v/>
      </c>
      <c r="J147" t="str">
        <f t="shared" si="4"/>
        <v/>
      </c>
    </row>
    <row r="148" spans="5:10" x14ac:dyDescent="0.25">
      <c r="E148" s="2" t="s">
        <v>31</v>
      </c>
      <c r="F148" t="s">
        <v>411</v>
      </c>
      <c r="G148" t="s">
        <v>96</v>
      </c>
      <c r="H148">
        <f>+ROWS($F$5:F148)</f>
        <v>144</v>
      </c>
      <c r="I148" t="str">
        <f>+IF(E148=Calcul!$C$10,H148,"")</f>
        <v/>
      </c>
      <c r="J148" t="str">
        <f t="shared" si="4"/>
        <v/>
      </c>
    </row>
    <row r="149" spans="5:10" x14ac:dyDescent="0.25">
      <c r="E149" s="2" t="s">
        <v>31</v>
      </c>
      <c r="F149" t="s">
        <v>412</v>
      </c>
      <c r="G149" t="s">
        <v>96</v>
      </c>
      <c r="H149">
        <f>+ROWS($F$5:F149)</f>
        <v>145</v>
      </c>
      <c r="I149" t="str">
        <f>+IF(E149=Calcul!$C$10,H149,"")</f>
        <v/>
      </c>
      <c r="J149" t="str">
        <f t="shared" si="4"/>
        <v/>
      </c>
    </row>
    <row r="150" spans="5:10" x14ac:dyDescent="0.25">
      <c r="E150" s="2" t="s">
        <v>31</v>
      </c>
      <c r="F150" t="s">
        <v>413</v>
      </c>
      <c r="G150" t="s">
        <v>96</v>
      </c>
      <c r="H150">
        <f>+ROWS($F$5:F150)</f>
        <v>146</v>
      </c>
      <c r="I150" t="str">
        <f>+IF(E150=Calcul!$C$10,H150,"")</f>
        <v/>
      </c>
      <c r="J150" t="str">
        <f t="shared" si="4"/>
        <v/>
      </c>
    </row>
    <row r="151" spans="5:10" x14ac:dyDescent="0.25">
      <c r="E151" s="2" t="s">
        <v>31</v>
      </c>
      <c r="F151" t="s">
        <v>414</v>
      </c>
      <c r="G151" t="s">
        <v>98</v>
      </c>
      <c r="H151">
        <f>+ROWS($F$5:F151)</f>
        <v>147</v>
      </c>
      <c r="I151" t="str">
        <f>+IF(E151=Calcul!$C$10,H151,"")</f>
        <v/>
      </c>
      <c r="J151" t="str">
        <f t="shared" si="4"/>
        <v/>
      </c>
    </row>
    <row r="152" spans="5:10" x14ac:dyDescent="0.25">
      <c r="E152" s="2" t="s">
        <v>33</v>
      </c>
      <c r="F152" t="s">
        <v>415</v>
      </c>
      <c r="G152" t="s">
        <v>96</v>
      </c>
      <c r="H152">
        <f>+ROWS($F$5:F152)</f>
        <v>148</v>
      </c>
      <c r="I152" t="str">
        <f>+IF(E152=Calcul!$C$10,H152,"")</f>
        <v/>
      </c>
      <c r="J152" t="str">
        <f t="shared" si="4"/>
        <v/>
      </c>
    </row>
    <row r="153" spans="5:10" x14ac:dyDescent="0.25">
      <c r="E153" s="2" t="s">
        <v>33</v>
      </c>
      <c r="F153" t="s">
        <v>416</v>
      </c>
      <c r="G153" t="s">
        <v>96</v>
      </c>
      <c r="H153">
        <f>+ROWS($F$5:F153)</f>
        <v>149</v>
      </c>
      <c r="I153" t="str">
        <f>+IF(E153=Calcul!$C$10,H153,"")</f>
        <v/>
      </c>
      <c r="J153" t="str">
        <f t="shared" si="4"/>
        <v/>
      </c>
    </row>
    <row r="154" spans="5:10" x14ac:dyDescent="0.25">
      <c r="E154" s="2" t="s">
        <v>33</v>
      </c>
      <c r="F154" t="s">
        <v>417</v>
      </c>
      <c r="G154" t="s">
        <v>96</v>
      </c>
      <c r="H154">
        <f>+ROWS($F$5:F154)</f>
        <v>150</v>
      </c>
      <c r="I154" t="str">
        <f>+IF(E154=Calcul!$C$10,H154,"")</f>
        <v/>
      </c>
      <c r="J154" t="str">
        <f t="shared" si="4"/>
        <v/>
      </c>
    </row>
    <row r="155" spans="5:10" x14ac:dyDescent="0.25">
      <c r="E155" s="2" t="s">
        <v>33</v>
      </c>
      <c r="F155" t="s">
        <v>418</v>
      </c>
      <c r="G155" t="s">
        <v>96</v>
      </c>
      <c r="H155">
        <f>+ROWS($F$5:F155)</f>
        <v>151</v>
      </c>
      <c r="I155" t="str">
        <f>+IF(E155=Calcul!$C$10,H155,"")</f>
        <v/>
      </c>
      <c r="J155" t="str">
        <f t="shared" si="4"/>
        <v/>
      </c>
    </row>
    <row r="156" spans="5:10" x14ac:dyDescent="0.25">
      <c r="E156" s="2" t="s">
        <v>33</v>
      </c>
      <c r="F156" t="s">
        <v>419</v>
      </c>
      <c r="G156" t="s">
        <v>98</v>
      </c>
      <c r="H156">
        <f>+ROWS($F$5:F156)</f>
        <v>152</v>
      </c>
      <c r="I156" t="str">
        <f>+IF(E156=Calcul!$C$10,H156,"")</f>
        <v/>
      </c>
      <c r="J156" t="str">
        <f t="shared" si="4"/>
        <v/>
      </c>
    </row>
    <row r="157" spans="5:10" x14ac:dyDescent="0.25">
      <c r="E157" s="2" t="s">
        <v>38</v>
      </c>
      <c r="F157" t="s">
        <v>420</v>
      </c>
      <c r="G157" t="s">
        <v>96</v>
      </c>
      <c r="H157">
        <f>+ROWS($F$5:F157)</f>
        <v>153</v>
      </c>
      <c r="I157" t="str">
        <f>+IF(E157=Calcul!$C$10,H157,"")</f>
        <v/>
      </c>
      <c r="J157" t="str">
        <f t="shared" si="4"/>
        <v/>
      </c>
    </row>
    <row r="158" spans="5:10" x14ac:dyDescent="0.25">
      <c r="E158" s="2" t="s">
        <v>38</v>
      </c>
      <c r="F158" t="s">
        <v>421</v>
      </c>
      <c r="G158" t="s">
        <v>96</v>
      </c>
      <c r="H158">
        <f>+ROWS($F$5:F158)</f>
        <v>154</v>
      </c>
      <c r="I158" t="str">
        <f>+IF(E158=Calcul!$C$10,H158,"")</f>
        <v/>
      </c>
      <c r="J158" t="str">
        <f t="shared" si="4"/>
        <v/>
      </c>
    </row>
    <row r="159" spans="5:10" x14ac:dyDescent="0.25">
      <c r="E159" s="2" t="s">
        <v>38</v>
      </c>
      <c r="F159" t="s">
        <v>422</v>
      </c>
      <c r="G159" t="s">
        <v>96</v>
      </c>
      <c r="H159">
        <f>+ROWS($F$5:F159)</f>
        <v>155</v>
      </c>
      <c r="I159" t="str">
        <f>+IF(E159=Calcul!$C$10,H159,"")</f>
        <v/>
      </c>
      <c r="J159" t="str">
        <f t="shared" si="4"/>
        <v/>
      </c>
    </row>
    <row r="160" spans="5:10" x14ac:dyDescent="0.25">
      <c r="E160" s="2" t="s">
        <v>38</v>
      </c>
      <c r="F160" t="s">
        <v>434</v>
      </c>
      <c r="G160" t="s">
        <v>98</v>
      </c>
      <c r="H160">
        <f>+ROWS($F$5:F160)</f>
        <v>156</v>
      </c>
      <c r="I160" t="str">
        <f>+IF(E160=Calcul!$C$10,H160,"")</f>
        <v/>
      </c>
      <c r="J160" t="str">
        <f t="shared" si="4"/>
        <v/>
      </c>
    </row>
    <row r="161" spans="5:10" x14ac:dyDescent="0.25">
      <c r="E161" s="2" t="s">
        <v>40</v>
      </c>
      <c r="F161" t="s">
        <v>423</v>
      </c>
      <c r="G161" t="s">
        <v>96</v>
      </c>
      <c r="H161">
        <f>+ROWS($F$5:F161)</f>
        <v>157</v>
      </c>
      <c r="I161" t="str">
        <f>+IF(E161=Calcul!$C$10,H161,"")</f>
        <v/>
      </c>
      <c r="J161" t="str">
        <f t="shared" si="4"/>
        <v/>
      </c>
    </row>
    <row r="162" spans="5:10" x14ac:dyDescent="0.25">
      <c r="E162" s="2" t="s">
        <v>40</v>
      </c>
      <c r="F162" t="s">
        <v>424</v>
      </c>
      <c r="G162" t="s">
        <v>96</v>
      </c>
      <c r="H162">
        <f>+ROWS($F$5:F162)</f>
        <v>158</v>
      </c>
      <c r="I162" t="str">
        <f>+IF(E162=Calcul!$C$10,H162,"")</f>
        <v/>
      </c>
      <c r="J162" t="str">
        <f t="shared" si="4"/>
        <v/>
      </c>
    </row>
    <row r="163" spans="5:10" x14ac:dyDescent="0.25">
      <c r="E163" s="2" t="s">
        <v>40</v>
      </c>
      <c r="F163" t="s">
        <v>425</v>
      </c>
      <c r="G163" t="s">
        <v>96</v>
      </c>
      <c r="H163">
        <f>+ROWS($F$5:F163)</f>
        <v>159</v>
      </c>
      <c r="I163" t="str">
        <f>+IF(E163=Calcul!$C$10,H163,"")</f>
        <v/>
      </c>
      <c r="J163" t="str">
        <f t="shared" si="4"/>
        <v/>
      </c>
    </row>
    <row r="164" spans="5:10" x14ac:dyDescent="0.25">
      <c r="E164" s="2" t="s">
        <v>40</v>
      </c>
      <c r="F164" t="s">
        <v>426</v>
      </c>
      <c r="G164" t="s">
        <v>96</v>
      </c>
      <c r="H164">
        <f>+ROWS($F$5:F164)</f>
        <v>160</v>
      </c>
      <c r="I164" t="str">
        <f>+IF(E164=Calcul!$C$10,H164,"")</f>
        <v/>
      </c>
      <c r="J164" t="str">
        <f t="shared" si="4"/>
        <v/>
      </c>
    </row>
    <row r="165" spans="5:10" x14ac:dyDescent="0.25">
      <c r="E165" s="2" t="s">
        <v>40</v>
      </c>
      <c r="F165" t="s">
        <v>427</v>
      </c>
      <c r="G165" t="s">
        <v>96</v>
      </c>
      <c r="H165">
        <f>+ROWS($F$5:F165)</f>
        <v>161</v>
      </c>
      <c r="I165" t="str">
        <f>+IF(E165=Calcul!$C$10,H165,"")</f>
        <v/>
      </c>
      <c r="J165" t="str">
        <f t="shared" si="4"/>
        <v/>
      </c>
    </row>
    <row r="166" spans="5:10" x14ac:dyDescent="0.25">
      <c r="E166" s="2" t="s">
        <v>40</v>
      </c>
      <c r="F166" t="s">
        <v>428</v>
      </c>
      <c r="G166" t="s">
        <v>96</v>
      </c>
      <c r="H166">
        <f>+ROWS($F$5:F166)</f>
        <v>162</v>
      </c>
      <c r="I166" t="str">
        <f>+IF(E166=Calcul!$C$10,H166,"")</f>
        <v/>
      </c>
      <c r="J166" t="str">
        <f t="shared" si="4"/>
        <v/>
      </c>
    </row>
    <row r="167" spans="5:10" x14ac:dyDescent="0.25">
      <c r="E167" s="2" t="s">
        <v>40</v>
      </c>
      <c r="F167" t="s">
        <v>429</v>
      </c>
      <c r="G167" t="s">
        <v>96</v>
      </c>
      <c r="H167">
        <f>+ROWS($F$5:F167)</f>
        <v>163</v>
      </c>
      <c r="I167" t="str">
        <f>+IF(E167=Calcul!$C$10,H167,"")</f>
        <v/>
      </c>
      <c r="J167" t="str">
        <f t="shared" si="4"/>
        <v/>
      </c>
    </row>
    <row r="168" spans="5:10" x14ac:dyDescent="0.25">
      <c r="E168" s="2" t="s">
        <v>40</v>
      </c>
      <c r="F168" t="s">
        <v>430</v>
      </c>
      <c r="G168" t="s">
        <v>96</v>
      </c>
      <c r="H168">
        <f>+ROWS($F$5:F168)</f>
        <v>164</v>
      </c>
      <c r="I168" t="str">
        <f>+IF(E168=Calcul!$C$10,H168,"")</f>
        <v/>
      </c>
      <c r="J168" t="str">
        <f t="shared" si="4"/>
        <v/>
      </c>
    </row>
    <row r="169" spans="5:10" x14ac:dyDescent="0.25">
      <c r="E169" s="2" t="s">
        <v>40</v>
      </c>
      <c r="F169" t="s">
        <v>431</v>
      </c>
      <c r="G169" t="s">
        <v>96</v>
      </c>
      <c r="H169">
        <f>+ROWS($F$5:F169)</f>
        <v>165</v>
      </c>
      <c r="I169" t="str">
        <f>+IF(E169=Calcul!$C$10,H169,"")</f>
        <v/>
      </c>
      <c r="J169" t="str">
        <f t="shared" si="4"/>
        <v/>
      </c>
    </row>
    <row r="170" spans="5:10" x14ac:dyDescent="0.25">
      <c r="E170" s="2" t="s">
        <v>40</v>
      </c>
      <c r="F170" t="s">
        <v>432</v>
      </c>
      <c r="G170" t="s">
        <v>96</v>
      </c>
      <c r="H170">
        <f>+ROWS($F$5:F170)</f>
        <v>166</v>
      </c>
      <c r="I170" t="str">
        <f>+IF(E170=Calcul!$C$10,H170,"")</f>
        <v/>
      </c>
      <c r="J170" t="str">
        <f t="shared" si="4"/>
        <v/>
      </c>
    </row>
    <row r="171" spans="5:10" x14ac:dyDescent="0.25">
      <c r="E171" s="2" t="s">
        <v>40</v>
      </c>
      <c r="F171" t="s">
        <v>433</v>
      </c>
      <c r="G171" t="s">
        <v>96</v>
      </c>
      <c r="H171">
        <f>+ROWS($F$5:F171)</f>
        <v>167</v>
      </c>
      <c r="I171" t="str">
        <f>+IF(E171=Calcul!$C$10,H171,"")</f>
        <v/>
      </c>
      <c r="J171" t="str">
        <f t="shared" si="4"/>
        <v/>
      </c>
    </row>
    <row r="172" spans="5:10" x14ac:dyDescent="0.25">
      <c r="E172" s="2" t="s">
        <v>40</v>
      </c>
      <c r="F172" t="s">
        <v>435</v>
      </c>
      <c r="G172" t="s">
        <v>98</v>
      </c>
      <c r="H172">
        <f>+ROWS($F$5:F172)</f>
        <v>168</v>
      </c>
      <c r="I172" t="str">
        <f>+IF(E172=Calcul!$C$10,H172,"")</f>
        <v/>
      </c>
      <c r="J172" t="str">
        <f t="shared" si="4"/>
        <v/>
      </c>
    </row>
    <row r="173" spans="5:10" x14ac:dyDescent="0.25">
      <c r="E173" s="2" t="s">
        <v>44</v>
      </c>
      <c r="F173" t="s">
        <v>436</v>
      </c>
      <c r="G173" t="s">
        <v>96</v>
      </c>
      <c r="H173">
        <f>+ROWS($F$5:F173)</f>
        <v>169</v>
      </c>
      <c r="I173" t="str">
        <f>+IF(E173=Calcul!$C$10,H173,"")</f>
        <v/>
      </c>
      <c r="J173" t="str">
        <f t="shared" si="4"/>
        <v/>
      </c>
    </row>
    <row r="174" spans="5:10" x14ac:dyDescent="0.25">
      <c r="E174" s="2" t="s">
        <v>44</v>
      </c>
      <c r="F174" t="s">
        <v>437</v>
      </c>
      <c r="G174" t="s">
        <v>96</v>
      </c>
      <c r="H174">
        <f>+ROWS($F$5:F174)</f>
        <v>170</v>
      </c>
      <c r="I174" t="str">
        <f>+IF(E174=Calcul!$C$10,H174,"")</f>
        <v/>
      </c>
      <c r="J174" t="str">
        <f t="shared" si="4"/>
        <v/>
      </c>
    </row>
    <row r="175" spans="5:10" x14ac:dyDescent="0.25">
      <c r="E175" s="2" t="s">
        <v>44</v>
      </c>
      <c r="F175" t="s">
        <v>438</v>
      </c>
      <c r="G175" t="s">
        <v>96</v>
      </c>
      <c r="H175">
        <f>+ROWS($F$5:F175)</f>
        <v>171</v>
      </c>
      <c r="I175" t="str">
        <f>+IF(E175=Calcul!$C$10,H175,"")</f>
        <v/>
      </c>
      <c r="J175" t="str">
        <f t="shared" si="4"/>
        <v/>
      </c>
    </row>
    <row r="176" spans="5:10" x14ac:dyDescent="0.25">
      <c r="E176" s="2" t="s">
        <v>44</v>
      </c>
      <c r="F176" t="s">
        <v>439</v>
      </c>
      <c r="G176" t="s">
        <v>96</v>
      </c>
      <c r="H176">
        <f>+ROWS($F$5:F176)</f>
        <v>172</v>
      </c>
      <c r="I176" t="str">
        <f>+IF(E176=Calcul!$C$10,H176,"")</f>
        <v/>
      </c>
      <c r="J176" t="str">
        <f t="shared" si="4"/>
        <v/>
      </c>
    </row>
    <row r="177" spans="5:10" x14ac:dyDescent="0.25">
      <c r="E177" s="2" t="s">
        <v>44</v>
      </c>
      <c r="F177" t="s">
        <v>440</v>
      </c>
      <c r="G177" t="s">
        <v>96</v>
      </c>
      <c r="H177">
        <f>+ROWS($F$5:F177)</f>
        <v>173</v>
      </c>
      <c r="I177" t="str">
        <f>+IF(E177=Calcul!$C$10,H177,"")</f>
        <v/>
      </c>
      <c r="J177" t="str">
        <f t="shared" si="4"/>
        <v/>
      </c>
    </row>
    <row r="178" spans="5:10" x14ac:dyDescent="0.25">
      <c r="E178" s="2" t="s">
        <v>44</v>
      </c>
      <c r="F178" t="s">
        <v>441</v>
      </c>
      <c r="G178" t="s">
        <v>96</v>
      </c>
      <c r="H178">
        <f>+ROWS($F$5:F178)</f>
        <v>174</v>
      </c>
      <c r="I178" t="str">
        <f>+IF(E178=Calcul!$C$10,H178,"")</f>
        <v/>
      </c>
      <c r="J178" t="str">
        <f t="shared" si="4"/>
        <v/>
      </c>
    </row>
    <row r="179" spans="5:10" x14ac:dyDescent="0.25">
      <c r="E179" s="2" t="s">
        <v>44</v>
      </c>
      <c r="F179" t="s">
        <v>442</v>
      </c>
      <c r="G179" t="s">
        <v>96</v>
      </c>
      <c r="H179">
        <f>+ROWS($F$5:F179)</f>
        <v>175</v>
      </c>
      <c r="I179" t="str">
        <f>+IF(E179=Calcul!$C$10,H179,"")</f>
        <v/>
      </c>
      <c r="J179" t="str">
        <f t="shared" si="4"/>
        <v/>
      </c>
    </row>
    <row r="180" spans="5:10" x14ac:dyDescent="0.25">
      <c r="E180" s="2" t="s">
        <v>44</v>
      </c>
      <c r="F180" t="s">
        <v>443</v>
      </c>
      <c r="G180" t="s">
        <v>96</v>
      </c>
      <c r="H180">
        <f>+ROWS($F$5:F180)</f>
        <v>176</v>
      </c>
      <c r="I180" t="str">
        <f>+IF(E180=Calcul!$C$10,H180,"")</f>
        <v/>
      </c>
      <c r="J180" t="str">
        <f t="shared" si="4"/>
        <v/>
      </c>
    </row>
    <row r="181" spans="5:10" x14ac:dyDescent="0.25">
      <c r="E181" s="2" t="s">
        <v>44</v>
      </c>
      <c r="F181" t="s">
        <v>444</v>
      </c>
      <c r="G181" t="s">
        <v>96</v>
      </c>
      <c r="H181">
        <f>+ROWS($F$5:F181)</f>
        <v>177</v>
      </c>
      <c r="I181" t="str">
        <f>+IF(E181=Calcul!$C$10,H181,"")</f>
        <v/>
      </c>
      <c r="J181" t="str">
        <f t="shared" si="4"/>
        <v/>
      </c>
    </row>
    <row r="182" spans="5:10" x14ac:dyDescent="0.25">
      <c r="E182" s="2" t="s">
        <v>44</v>
      </c>
      <c r="F182" t="s">
        <v>445</v>
      </c>
      <c r="G182" t="s">
        <v>96</v>
      </c>
      <c r="H182">
        <f>+ROWS($F$5:F182)</f>
        <v>178</v>
      </c>
      <c r="I182" t="str">
        <f>+IF(E182=Calcul!$C$10,H182,"")</f>
        <v/>
      </c>
      <c r="J182" t="str">
        <f t="shared" si="4"/>
        <v/>
      </c>
    </row>
    <row r="183" spans="5:10" x14ac:dyDescent="0.25">
      <c r="E183" s="2" t="s">
        <v>44</v>
      </c>
      <c r="F183" t="s">
        <v>446</v>
      </c>
      <c r="G183" t="s">
        <v>96</v>
      </c>
      <c r="H183">
        <f>+ROWS($F$5:F183)</f>
        <v>179</v>
      </c>
      <c r="I183" t="str">
        <f>+IF(E183=Calcul!$C$10,H183,"")</f>
        <v/>
      </c>
      <c r="J183" t="str">
        <f t="shared" si="4"/>
        <v/>
      </c>
    </row>
    <row r="184" spans="5:10" x14ac:dyDescent="0.25">
      <c r="E184" s="2" t="s">
        <v>44</v>
      </c>
      <c r="F184" t="s">
        <v>447</v>
      </c>
      <c r="G184" t="s">
        <v>96</v>
      </c>
      <c r="H184">
        <f>+ROWS($F$5:F184)</f>
        <v>180</v>
      </c>
      <c r="I184" t="str">
        <f>+IF(E184=Calcul!$C$10,H184,"")</f>
        <v/>
      </c>
      <c r="J184" t="str">
        <f t="shared" si="4"/>
        <v/>
      </c>
    </row>
    <row r="185" spans="5:10" x14ac:dyDescent="0.25">
      <c r="E185" s="2" t="s">
        <v>44</v>
      </c>
      <c r="F185" t="s">
        <v>448</v>
      </c>
      <c r="G185" t="s">
        <v>96</v>
      </c>
      <c r="H185">
        <f>+ROWS($F$5:F185)</f>
        <v>181</v>
      </c>
      <c r="I185" t="str">
        <f>+IF(E185=Calcul!$C$10,H185,"")</f>
        <v/>
      </c>
      <c r="J185" t="str">
        <f t="shared" si="4"/>
        <v/>
      </c>
    </row>
    <row r="186" spans="5:10" x14ac:dyDescent="0.25">
      <c r="E186" s="2" t="s">
        <v>44</v>
      </c>
      <c r="F186" t="s">
        <v>449</v>
      </c>
      <c r="G186" t="s">
        <v>96</v>
      </c>
      <c r="H186">
        <f>+ROWS($F$5:F186)</f>
        <v>182</v>
      </c>
      <c r="I186" t="str">
        <f>+IF(E186=Calcul!$C$10,H186,"")</f>
        <v/>
      </c>
      <c r="J186" t="str">
        <f t="shared" si="4"/>
        <v/>
      </c>
    </row>
    <row r="187" spans="5:10" x14ac:dyDescent="0.25">
      <c r="E187" s="2" t="s">
        <v>44</v>
      </c>
      <c r="F187" t="s">
        <v>450</v>
      </c>
      <c r="G187" t="s">
        <v>96</v>
      </c>
      <c r="H187">
        <f>+ROWS($F$5:F187)</f>
        <v>183</v>
      </c>
      <c r="I187" t="str">
        <f>+IF(E187=Calcul!$C$10,H187,"")</f>
        <v/>
      </c>
      <c r="J187" t="str">
        <f t="shared" si="4"/>
        <v/>
      </c>
    </row>
    <row r="188" spans="5:10" x14ac:dyDescent="0.25">
      <c r="E188" s="2" t="s">
        <v>44</v>
      </c>
      <c r="F188" t="s">
        <v>451</v>
      </c>
      <c r="G188" t="s">
        <v>97</v>
      </c>
      <c r="H188">
        <f>+ROWS($F$5:F188)</f>
        <v>184</v>
      </c>
      <c r="I188" t="str">
        <f>+IF(E188=Calcul!$C$10,H188,"")</f>
        <v/>
      </c>
      <c r="J188" t="str">
        <f t="shared" si="4"/>
        <v/>
      </c>
    </row>
    <row r="189" spans="5:10" x14ac:dyDescent="0.25">
      <c r="E189" s="2" t="s">
        <v>59</v>
      </c>
      <c r="F189" t="s">
        <v>452</v>
      </c>
      <c r="G189" t="s">
        <v>96</v>
      </c>
      <c r="H189">
        <f>+ROWS($F$5:F189)</f>
        <v>185</v>
      </c>
      <c r="I189" t="str">
        <f>+IF(E189=Calcul!$C$10,H189,"")</f>
        <v/>
      </c>
      <c r="J189" t="str">
        <f t="shared" si="4"/>
        <v/>
      </c>
    </row>
    <row r="190" spans="5:10" x14ac:dyDescent="0.25">
      <c r="E190" s="2" t="s">
        <v>59</v>
      </c>
      <c r="F190" t="s">
        <v>453</v>
      </c>
      <c r="G190" t="s">
        <v>96</v>
      </c>
      <c r="H190">
        <f>+ROWS($F$5:F190)</f>
        <v>186</v>
      </c>
      <c r="I190" t="str">
        <f>+IF(E190=Calcul!$C$10,H190,"")</f>
        <v/>
      </c>
      <c r="J190" t="str">
        <f t="shared" si="4"/>
        <v/>
      </c>
    </row>
    <row r="191" spans="5:10" x14ac:dyDescent="0.25">
      <c r="E191" s="2" t="s">
        <v>59</v>
      </c>
      <c r="F191" t="s">
        <v>454</v>
      </c>
      <c r="G191" t="s">
        <v>96</v>
      </c>
      <c r="H191">
        <f>+ROWS($F$5:F191)</f>
        <v>187</v>
      </c>
      <c r="I191" t="str">
        <f>+IF(E191=Calcul!$C$10,H191,"")</f>
        <v/>
      </c>
      <c r="J191" t="str">
        <f t="shared" si="4"/>
        <v/>
      </c>
    </row>
    <row r="192" spans="5:10" x14ac:dyDescent="0.25">
      <c r="E192" s="2" t="s">
        <v>59</v>
      </c>
      <c r="F192" t="s">
        <v>455</v>
      </c>
      <c r="G192" t="s">
        <v>96</v>
      </c>
      <c r="H192">
        <f>+ROWS($F$5:F192)</f>
        <v>188</v>
      </c>
      <c r="I192" t="str">
        <f>+IF(E192=Calcul!$C$10,H192,"")</f>
        <v/>
      </c>
      <c r="J192" t="str">
        <f t="shared" si="4"/>
        <v/>
      </c>
    </row>
    <row r="193" spans="5:10" x14ac:dyDescent="0.25">
      <c r="E193" s="2" t="s">
        <v>59</v>
      </c>
      <c r="F193" t="s">
        <v>456</v>
      </c>
      <c r="G193" t="s">
        <v>96</v>
      </c>
      <c r="H193">
        <f>+ROWS($F$5:F193)</f>
        <v>189</v>
      </c>
      <c r="I193" t="str">
        <f>+IF(E193=Calcul!$C$10,H193,"")</f>
        <v/>
      </c>
      <c r="J193" t="str">
        <f t="shared" si="4"/>
        <v/>
      </c>
    </row>
    <row r="194" spans="5:10" x14ac:dyDescent="0.25">
      <c r="E194" s="2" t="s">
        <v>59</v>
      </c>
      <c r="F194" t="s">
        <v>457</v>
      </c>
      <c r="G194" t="s">
        <v>96</v>
      </c>
      <c r="H194">
        <f>+ROWS($F$5:F194)</f>
        <v>190</v>
      </c>
      <c r="I194" t="str">
        <f>+IF(E194=Calcul!$C$10,H194,"")</f>
        <v/>
      </c>
      <c r="J194" t="str">
        <f t="shared" si="4"/>
        <v/>
      </c>
    </row>
    <row r="195" spans="5:10" x14ac:dyDescent="0.25">
      <c r="E195" s="2" t="s">
        <v>59</v>
      </c>
      <c r="F195" t="s">
        <v>458</v>
      </c>
      <c r="G195" t="s">
        <v>96</v>
      </c>
      <c r="H195">
        <f>+ROWS($F$5:F195)</f>
        <v>191</v>
      </c>
      <c r="I195" t="str">
        <f>+IF(E195=Calcul!$C$10,H195,"")</f>
        <v/>
      </c>
      <c r="J195" t="str">
        <f t="shared" si="4"/>
        <v/>
      </c>
    </row>
    <row r="196" spans="5:10" x14ac:dyDescent="0.25">
      <c r="E196" s="2" t="s">
        <v>59</v>
      </c>
      <c r="F196" t="s">
        <v>459</v>
      </c>
      <c r="G196" t="s">
        <v>96</v>
      </c>
      <c r="H196">
        <f>+ROWS($F$5:F196)</f>
        <v>192</v>
      </c>
      <c r="I196" t="str">
        <f>+IF(E196=Calcul!$C$10,H196,"")</f>
        <v/>
      </c>
      <c r="J196" t="str">
        <f t="shared" si="4"/>
        <v/>
      </c>
    </row>
    <row r="197" spans="5:10" x14ac:dyDescent="0.25">
      <c r="E197" s="2" t="s">
        <v>59</v>
      </c>
      <c r="F197" t="s">
        <v>460</v>
      </c>
      <c r="G197" t="s">
        <v>96</v>
      </c>
      <c r="H197">
        <f>+ROWS($F$5:F197)</f>
        <v>193</v>
      </c>
      <c r="I197" t="str">
        <f>+IF(E197=Calcul!$C$10,H197,"")</f>
        <v/>
      </c>
      <c r="J197" t="str">
        <f t="shared" si="4"/>
        <v/>
      </c>
    </row>
    <row r="198" spans="5:10" x14ac:dyDescent="0.25">
      <c r="E198" s="2" t="s">
        <v>59</v>
      </c>
      <c r="F198" t="s">
        <v>461</v>
      </c>
      <c r="G198" t="s">
        <v>96</v>
      </c>
      <c r="H198">
        <f>+ROWS($F$5:F198)</f>
        <v>194</v>
      </c>
      <c r="I198" t="str">
        <f>+IF(E198=Calcul!$C$10,H198,"")</f>
        <v/>
      </c>
      <c r="J198" t="str">
        <f t="shared" ref="J198:J261" si="5">IFERROR(SMALL($I$5:$I$270,H198),"")</f>
        <v/>
      </c>
    </row>
    <row r="199" spans="5:10" x14ac:dyDescent="0.25">
      <c r="E199" s="2" t="s">
        <v>59</v>
      </c>
      <c r="F199" t="s">
        <v>462</v>
      </c>
      <c r="G199" t="s">
        <v>96</v>
      </c>
      <c r="H199">
        <f>+ROWS($F$5:F199)</f>
        <v>195</v>
      </c>
      <c r="I199" t="str">
        <f>+IF(E199=Calcul!$C$10,H199,"")</f>
        <v/>
      </c>
      <c r="J199" t="str">
        <f t="shared" si="5"/>
        <v/>
      </c>
    </row>
    <row r="200" spans="5:10" x14ac:dyDescent="0.25">
      <c r="E200" s="2" t="s">
        <v>59</v>
      </c>
      <c r="F200" t="s">
        <v>463</v>
      </c>
      <c r="G200" t="s">
        <v>96</v>
      </c>
      <c r="H200">
        <f>+ROWS($F$5:F200)</f>
        <v>196</v>
      </c>
      <c r="I200" t="str">
        <f>+IF(E200=Calcul!$C$10,H200,"")</f>
        <v/>
      </c>
      <c r="J200" t="str">
        <f t="shared" si="5"/>
        <v/>
      </c>
    </row>
    <row r="201" spans="5:10" x14ac:dyDescent="0.25">
      <c r="E201" s="2" t="s">
        <v>59</v>
      </c>
      <c r="F201" t="s">
        <v>464</v>
      </c>
      <c r="G201" t="s">
        <v>96</v>
      </c>
      <c r="H201">
        <f>+ROWS($F$5:F201)</f>
        <v>197</v>
      </c>
      <c r="I201" t="str">
        <f>+IF(E201=Calcul!$C$10,H201,"")</f>
        <v/>
      </c>
      <c r="J201" t="str">
        <f t="shared" si="5"/>
        <v/>
      </c>
    </row>
    <row r="202" spans="5:10" x14ac:dyDescent="0.25">
      <c r="E202" s="2" t="s">
        <v>59</v>
      </c>
      <c r="F202" t="s">
        <v>465</v>
      </c>
      <c r="G202" t="s">
        <v>96</v>
      </c>
      <c r="H202">
        <f>+ROWS($F$5:F202)</f>
        <v>198</v>
      </c>
      <c r="I202" t="str">
        <f>+IF(E202=Calcul!$C$10,H202,"")</f>
        <v/>
      </c>
      <c r="J202" t="str">
        <f t="shared" si="5"/>
        <v/>
      </c>
    </row>
    <row r="203" spans="5:10" x14ac:dyDescent="0.25">
      <c r="E203" s="2" t="s">
        <v>59</v>
      </c>
      <c r="F203" t="s">
        <v>466</v>
      </c>
      <c r="G203" t="s">
        <v>96</v>
      </c>
      <c r="H203">
        <f>+ROWS($F$5:F203)</f>
        <v>199</v>
      </c>
      <c r="I203" t="str">
        <f>+IF(E203=Calcul!$C$10,H203,"")</f>
        <v/>
      </c>
      <c r="J203" t="str">
        <f t="shared" si="5"/>
        <v/>
      </c>
    </row>
    <row r="204" spans="5:10" x14ac:dyDescent="0.25">
      <c r="E204" s="2" t="s">
        <v>59</v>
      </c>
      <c r="F204" t="s">
        <v>467</v>
      </c>
      <c r="G204" t="s">
        <v>96</v>
      </c>
      <c r="H204">
        <f>+ROWS($F$5:F204)</f>
        <v>200</v>
      </c>
      <c r="I204" t="str">
        <f>+IF(E204=Calcul!$C$10,H204,"")</f>
        <v/>
      </c>
      <c r="J204" t="str">
        <f t="shared" si="5"/>
        <v/>
      </c>
    </row>
    <row r="205" spans="5:10" x14ac:dyDescent="0.25">
      <c r="E205" s="2" t="s">
        <v>59</v>
      </c>
      <c r="F205" t="s">
        <v>468</v>
      </c>
      <c r="G205" t="s">
        <v>96</v>
      </c>
      <c r="H205">
        <f>+ROWS($F$5:F205)</f>
        <v>201</v>
      </c>
      <c r="I205" t="str">
        <f>+IF(E205=Calcul!$C$10,H205,"")</f>
        <v/>
      </c>
      <c r="J205" t="str">
        <f t="shared" si="5"/>
        <v/>
      </c>
    </row>
    <row r="206" spans="5:10" x14ac:dyDescent="0.25">
      <c r="E206" s="2" t="s">
        <v>59</v>
      </c>
      <c r="F206" t="s">
        <v>469</v>
      </c>
      <c r="G206" t="s">
        <v>96</v>
      </c>
      <c r="H206">
        <f>+ROWS($F$5:F206)</f>
        <v>202</v>
      </c>
      <c r="I206" t="str">
        <f>+IF(E206=Calcul!$C$10,H206,"")</f>
        <v/>
      </c>
      <c r="J206" t="str">
        <f t="shared" si="5"/>
        <v/>
      </c>
    </row>
    <row r="207" spans="5:10" x14ac:dyDescent="0.25">
      <c r="E207" s="2" t="s">
        <v>59</v>
      </c>
      <c r="F207" t="s">
        <v>470</v>
      </c>
      <c r="G207" t="s">
        <v>96</v>
      </c>
      <c r="H207">
        <f>+ROWS($F$5:F207)</f>
        <v>203</v>
      </c>
      <c r="I207" t="str">
        <f>+IF(E207=Calcul!$C$10,H207,"")</f>
        <v/>
      </c>
      <c r="J207" t="str">
        <f t="shared" si="5"/>
        <v/>
      </c>
    </row>
    <row r="208" spans="5:10" x14ac:dyDescent="0.25">
      <c r="E208" s="2" t="s">
        <v>59</v>
      </c>
      <c r="F208" t="s">
        <v>471</v>
      </c>
      <c r="G208" t="s">
        <v>96</v>
      </c>
      <c r="H208">
        <f>+ROWS($F$5:F208)</f>
        <v>204</v>
      </c>
      <c r="I208" t="str">
        <f>+IF(E208=Calcul!$C$10,H208,"")</f>
        <v/>
      </c>
      <c r="J208" t="str">
        <f t="shared" si="5"/>
        <v/>
      </c>
    </row>
    <row r="209" spans="5:10" x14ac:dyDescent="0.25">
      <c r="E209" s="2" t="s">
        <v>59</v>
      </c>
      <c r="F209" t="s">
        <v>472</v>
      </c>
      <c r="G209" t="s">
        <v>96</v>
      </c>
      <c r="H209">
        <f>+ROWS($F$5:F209)</f>
        <v>205</v>
      </c>
      <c r="I209" t="str">
        <f>+IF(E209=Calcul!$C$10,H209,"")</f>
        <v/>
      </c>
      <c r="J209" t="str">
        <f t="shared" si="5"/>
        <v/>
      </c>
    </row>
    <row r="210" spans="5:10" x14ac:dyDescent="0.25">
      <c r="E210" s="2" t="s">
        <v>59</v>
      </c>
      <c r="F210" t="s">
        <v>473</v>
      </c>
      <c r="G210" t="s">
        <v>96</v>
      </c>
      <c r="H210">
        <f>+ROWS($F$5:F210)</f>
        <v>206</v>
      </c>
      <c r="I210" t="str">
        <f>+IF(E210=Calcul!$C$10,H210,"")</f>
        <v/>
      </c>
      <c r="J210" t="str">
        <f t="shared" si="5"/>
        <v/>
      </c>
    </row>
    <row r="211" spans="5:10" x14ac:dyDescent="0.25">
      <c r="E211" s="2" t="s">
        <v>59</v>
      </c>
      <c r="F211" t="s">
        <v>474</v>
      </c>
      <c r="G211" t="s">
        <v>96</v>
      </c>
      <c r="H211">
        <f>+ROWS($F$5:F211)</f>
        <v>207</v>
      </c>
      <c r="I211" t="str">
        <f>+IF(E211=Calcul!$C$10,H211,"")</f>
        <v/>
      </c>
      <c r="J211" t="str">
        <f t="shared" si="5"/>
        <v/>
      </c>
    </row>
    <row r="212" spans="5:10" x14ac:dyDescent="0.25">
      <c r="E212" s="2" t="s">
        <v>59</v>
      </c>
      <c r="F212" t="s">
        <v>475</v>
      </c>
      <c r="G212" t="s">
        <v>96</v>
      </c>
      <c r="H212">
        <f>+ROWS($F$5:F212)</f>
        <v>208</v>
      </c>
      <c r="I212" t="str">
        <f>+IF(E212=Calcul!$C$10,H212,"")</f>
        <v/>
      </c>
      <c r="J212" t="str">
        <f t="shared" si="5"/>
        <v/>
      </c>
    </row>
    <row r="213" spans="5:10" x14ac:dyDescent="0.25">
      <c r="E213" s="2" t="s">
        <v>59</v>
      </c>
      <c r="F213" t="s">
        <v>476</v>
      </c>
      <c r="G213" t="s">
        <v>96</v>
      </c>
      <c r="H213">
        <f>+ROWS($F$5:F213)</f>
        <v>209</v>
      </c>
      <c r="I213" t="str">
        <f>+IF(E213=Calcul!$C$10,H213,"")</f>
        <v/>
      </c>
      <c r="J213" t="str">
        <f t="shared" si="5"/>
        <v/>
      </c>
    </row>
    <row r="214" spans="5:10" x14ac:dyDescent="0.25">
      <c r="E214" s="2" t="s">
        <v>59</v>
      </c>
      <c r="F214" t="s">
        <v>477</v>
      </c>
      <c r="G214" t="s">
        <v>97</v>
      </c>
      <c r="H214">
        <f>+ROWS($F$5:F214)</f>
        <v>210</v>
      </c>
      <c r="I214" t="str">
        <f>+IF(E214=Calcul!$C$10,H214,"")</f>
        <v/>
      </c>
      <c r="J214" t="str">
        <f t="shared" si="5"/>
        <v/>
      </c>
    </row>
    <row r="215" spans="5:10" x14ac:dyDescent="0.25">
      <c r="E215" s="2" t="s">
        <v>62</v>
      </c>
      <c r="F215" t="s">
        <v>478</v>
      </c>
      <c r="G215" t="s">
        <v>96</v>
      </c>
      <c r="H215">
        <f>+ROWS($F$5:F215)</f>
        <v>211</v>
      </c>
      <c r="I215" t="str">
        <f>+IF(E215=Calcul!$C$10,H215,"")</f>
        <v/>
      </c>
      <c r="J215" t="str">
        <f t="shared" si="5"/>
        <v/>
      </c>
    </row>
    <row r="216" spans="5:10" x14ac:dyDescent="0.25">
      <c r="E216" s="2" t="s">
        <v>62</v>
      </c>
      <c r="F216" t="s">
        <v>479</v>
      </c>
      <c r="G216" t="s">
        <v>96</v>
      </c>
      <c r="H216">
        <f>+ROWS($F$5:F216)</f>
        <v>212</v>
      </c>
      <c r="I216" t="str">
        <f>+IF(E216=Calcul!$C$10,H216,"")</f>
        <v/>
      </c>
      <c r="J216" t="str">
        <f t="shared" si="5"/>
        <v/>
      </c>
    </row>
    <row r="217" spans="5:10" x14ac:dyDescent="0.25">
      <c r="E217" s="2" t="s">
        <v>62</v>
      </c>
      <c r="F217" t="s">
        <v>480</v>
      </c>
      <c r="G217" t="s">
        <v>96</v>
      </c>
      <c r="H217">
        <f>+ROWS($F$5:F217)</f>
        <v>213</v>
      </c>
      <c r="I217" t="str">
        <f>+IF(E217=Calcul!$C$10,H217,"")</f>
        <v/>
      </c>
      <c r="J217" t="str">
        <f t="shared" si="5"/>
        <v/>
      </c>
    </row>
    <row r="218" spans="5:10" x14ac:dyDescent="0.25">
      <c r="E218" s="2" t="s">
        <v>62</v>
      </c>
      <c r="F218" t="s">
        <v>481</v>
      </c>
      <c r="G218" t="s">
        <v>96</v>
      </c>
      <c r="H218">
        <f>+ROWS($F$5:F218)</f>
        <v>214</v>
      </c>
      <c r="I218" t="str">
        <f>+IF(E218=Calcul!$C$10,H218,"")</f>
        <v/>
      </c>
      <c r="J218" t="str">
        <f t="shared" si="5"/>
        <v/>
      </c>
    </row>
    <row r="219" spans="5:10" x14ac:dyDescent="0.25">
      <c r="E219" s="2" t="s">
        <v>62</v>
      </c>
      <c r="F219" t="s">
        <v>482</v>
      </c>
      <c r="G219" t="s">
        <v>96</v>
      </c>
      <c r="H219">
        <f>+ROWS($F$5:F219)</f>
        <v>215</v>
      </c>
      <c r="I219" t="str">
        <f>+IF(E219=Calcul!$C$10,H219,"")</f>
        <v/>
      </c>
      <c r="J219" t="str">
        <f t="shared" si="5"/>
        <v/>
      </c>
    </row>
    <row r="220" spans="5:10" x14ac:dyDescent="0.25">
      <c r="E220" s="2" t="s">
        <v>62</v>
      </c>
      <c r="F220" t="s">
        <v>483</v>
      </c>
      <c r="G220" t="s">
        <v>97</v>
      </c>
      <c r="H220">
        <f>+ROWS($F$5:F220)</f>
        <v>216</v>
      </c>
      <c r="I220" t="str">
        <f>+IF(E220=Calcul!$C$10,H220,"")</f>
        <v/>
      </c>
      <c r="J220" t="str">
        <f t="shared" si="5"/>
        <v/>
      </c>
    </row>
    <row r="221" spans="5:10" x14ac:dyDescent="0.25">
      <c r="E221" s="2" t="s">
        <v>70</v>
      </c>
      <c r="F221" t="s">
        <v>485</v>
      </c>
      <c r="G221" t="s">
        <v>98</v>
      </c>
      <c r="H221">
        <f>+ROWS($F$5:F221)</f>
        <v>217</v>
      </c>
      <c r="I221" t="str">
        <f>+IF(E221=Calcul!$C$10,H221,"")</f>
        <v/>
      </c>
      <c r="J221" t="str">
        <f t="shared" si="5"/>
        <v/>
      </c>
    </row>
    <row r="222" spans="5:10" x14ac:dyDescent="0.25">
      <c r="E222" s="2" t="s">
        <v>70</v>
      </c>
      <c r="F222" t="s">
        <v>484</v>
      </c>
      <c r="G222" t="s">
        <v>98</v>
      </c>
      <c r="H222">
        <f>+ROWS($F$5:F222)</f>
        <v>218</v>
      </c>
      <c r="I222" t="str">
        <f>+IF(E222=Calcul!$C$10,H222,"")</f>
        <v/>
      </c>
      <c r="J222" t="str">
        <f t="shared" si="5"/>
        <v/>
      </c>
    </row>
    <row r="223" spans="5:10" x14ac:dyDescent="0.25">
      <c r="E223" s="2" t="s">
        <v>70</v>
      </c>
      <c r="F223" t="s">
        <v>486</v>
      </c>
      <c r="G223" t="s">
        <v>98</v>
      </c>
      <c r="H223">
        <f>+ROWS($F$5:F223)</f>
        <v>219</v>
      </c>
      <c r="I223" t="str">
        <f>+IF(E223=Calcul!$C$10,H223,"")</f>
        <v/>
      </c>
      <c r="J223" t="str">
        <f t="shared" si="5"/>
        <v/>
      </c>
    </row>
    <row r="224" spans="5:10" x14ac:dyDescent="0.25">
      <c r="E224" s="2" t="s">
        <v>70</v>
      </c>
      <c r="F224" t="s">
        <v>487</v>
      </c>
      <c r="G224" t="s">
        <v>98</v>
      </c>
      <c r="H224">
        <f>+ROWS($F$5:F224)</f>
        <v>220</v>
      </c>
      <c r="I224" t="str">
        <f>+IF(E224=Calcul!$C$10,H224,"")</f>
        <v/>
      </c>
      <c r="J224" t="str">
        <f t="shared" si="5"/>
        <v/>
      </c>
    </row>
    <row r="225" spans="5:10" x14ac:dyDescent="0.25">
      <c r="E225" s="2" t="s">
        <v>70</v>
      </c>
      <c r="F225" t="s">
        <v>488</v>
      </c>
      <c r="G225" t="s">
        <v>98</v>
      </c>
      <c r="H225">
        <f>+ROWS($F$5:F225)</f>
        <v>221</v>
      </c>
      <c r="I225" t="str">
        <f>+IF(E225=Calcul!$C$10,H225,"")</f>
        <v/>
      </c>
      <c r="J225" t="str">
        <f t="shared" si="5"/>
        <v/>
      </c>
    </row>
    <row r="226" spans="5:10" x14ac:dyDescent="0.25">
      <c r="E226" s="2" t="s">
        <v>70</v>
      </c>
      <c r="F226" t="s">
        <v>489</v>
      </c>
      <c r="G226" t="s">
        <v>98</v>
      </c>
      <c r="H226">
        <f>+ROWS($F$5:F226)</f>
        <v>222</v>
      </c>
      <c r="I226" t="str">
        <f>+IF(E226=Calcul!$C$10,H226,"")</f>
        <v/>
      </c>
      <c r="J226" t="str">
        <f t="shared" si="5"/>
        <v/>
      </c>
    </row>
    <row r="227" spans="5:10" x14ac:dyDescent="0.25">
      <c r="E227" s="2" t="s">
        <v>70</v>
      </c>
      <c r="F227" t="s">
        <v>490</v>
      </c>
      <c r="G227" t="s">
        <v>98</v>
      </c>
      <c r="H227">
        <f>+ROWS($F$5:F227)</f>
        <v>223</v>
      </c>
      <c r="I227" t="str">
        <f>+IF(E227=Calcul!$C$10,H227,"")</f>
        <v/>
      </c>
      <c r="J227" t="str">
        <f t="shared" si="5"/>
        <v/>
      </c>
    </row>
    <row r="228" spans="5:10" x14ac:dyDescent="0.25">
      <c r="E228" s="2" t="s">
        <v>70</v>
      </c>
      <c r="F228" t="s">
        <v>491</v>
      </c>
      <c r="G228" t="s">
        <v>98</v>
      </c>
      <c r="H228">
        <f>+ROWS($F$5:F228)</f>
        <v>224</v>
      </c>
      <c r="I228" t="str">
        <f>+IF(E228=Calcul!$C$10,H228,"")</f>
        <v/>
      </c>
      <c r="J228" t="str">
        <f t="shared" si="5"/>
        <v/>
      </c>
    </row>
    <row r="229" spans="5:10" x14ac:dyDescent="0.25">
      <c r="E229" s="2" t="s">
        <v>70</v>
      </c>
      <c r="F229" t="s">
        <v>492</v>
      </c>
      <c r="G229" t="s">
        <v>98</v>
      </c>
      <c r="H229">
        <f>+ROWS($F$5:F229)</f>
        <v>225</v>
      </c>
      <c r="I229" t="str">
        <f>+IF(E229=Calcul!$C$10,H229,"")</f>
        <v/>
      </c>
      <c r="J229" t="str">
        <f t="shared" si="5"/>
        <v/>
      </c>
    </row>
    <row r="230" spans="5:10" x14ac:dyDescent="0.25">
      <c r="E230" s="2" t="s">
        <v>70</v>
      </c>
      <c r="F230" t="s">
        <v>493</v>
      </c>
      <c r="G230" t="s">
        <v>98</v>
      </c>
      <c r="H230">
        <f>+ROWS($F$5:F230)</f>
        <v>226</v>
      </c>
      <c r="I230" t="str">
        <f>+IF(E230=Calcul!$C$10,H230,"")</f>
        <v/>
      </c>
      <c r="J230" t="str">
        <f t="shared" si="5"/>
        <v/>
      </c>
    </row>
    <row r="231" spans="5:10" x14ac:dyDescent="0.25">
      <c r="E231" s="2" t="s">
        <v>70</v>
      </c>
      <c r="F231" t="s">
        <v>494</v>
      </c>
      <c r="G231" t="s">
        <v>98</v>
      </c>
      <c r="H231">
        <f>+ROWS($F$5:F231)</f>
        <v>227</v>
      </c>
      <c r="I231" t="str">
        <f>+IF(E231=Calcul!$C$10,H231,"")</f>
        <v/>
      </c>
      <c r="J231" t="str">
        <f t="shared" si="5"/>
        <v/>
      </c>
    </row>
    <row r="232" spans="5:10" x14ac:dyDescent="0.25">
      <c r="E232" s="2" t="s">
        <v>70</v>
      </c>
      <c r="F232" t="s">
        <v>495</v>
      </c>
      <c r="G232" t="s">
        <v>96</v>
      </c>
      <c r="H232">
        <f>+ROWS($F$5:F232)</f>
        <v>228</v>
      </c>
      <c r="I232" t="str">
        <f>+IF(E232=Calcul!$C$10,H232,"")</f>
        <v/>
      </c>
      <c r="J232" t="str">
        <f t="shared" si="5"/>
        <v/>
      </c>
    </row>
    <row r="233" spans="5:10" x14ac:dyDescent="0.25">
      <c r="E233" s="2" t="s">
        <v>76</v>
      </c>
      <c r="F233" t="s">
        <v>496</v>
      </c>
      <c r="G233" t="s">
        <v>97</v>
      </c>
      <c r="H233">
        <f>+ROWS($F$5:F233)</f>
        <v>229</v>
      </c>
      <c r="I233" t="str">
        <f>+IF(E233=Calcul!$C$10,H233,"")</f>
        <v/>
      </c>
      <c r="J233" t="str">
        <f t="shared" si="5"/>
        <v/>
      </c>
    </row>
    <row r="234" spans="5:10" x14ac:dyDescent="0.25">
      <c r="E234" s="2" t="s">
        <v>76</v>
      </c>
      <c r="F234" t="s">
        <v>497</v>
      </c>
      <c r="G234" t="s">
        <v>97</v>
      </c>
      <c r="H234">
        <f>+ROWS($F$5:F234)</f>
        <v>230</v>
      </c>
      <c r="I234" t="str">
        <f>+IF(E234=Calcul!$C$10,H234,"")</f>
        <v/>
      </c>
      <c r="J234" t="str">
        <f t="shared" si="5"/>
        <v/>
      </c>
    </row>
    <row r="235" spans="5:10" x14ac:dyDescent="0.25">
      <c r="E235" s="2" t="s">
        <v>76</v>
      </c>
      <c r="F235" t="s">
        <v>498</v>
      </c>
      <c r="G235" t="s">
        <v>97</v>
      </c>
      <c r="H235">
        <f>+ROWS($F$5:F235)</f>
        <v>231</v>
      </c>
      <c r="I235" t="str">
        <f>+IF(E235=Calcul!$C$10,H235,"")</f>
        <v/>
      </c>
      <c r="J235" t="str">
        <f t="shared" si="5"/>
        <v/>
      </c>
    </row>
    <row r="236" spans="5:10" x14ac:dyDescent="0.25">
      <c r="E236" s="2" t="s">
        <v>76</v>
      </c>
      <c r="F236" t="s">
        <v>499</v>
      </c>
      <c r="G236" t="s">
        <v>97</v>
      </c>
      <c r="H236">
        <f>+ROWS($F$5:F236)</f>
        <v>232</v>
      </c>
      <c r="I236" t="str">
        <f>+IF(E236=Calcul!$C$10,H236,"")</f>
        <v/>
      </c>
      <c r="J236" t="str">
        <f t="shared" si="5"/>
        <v/>
      </c>
    </row>
    <row r="237" spans="5:10" x14ac:dyDescent="0.25">
      <c r="E237" s="2" t="s">
        <v>76</v>
      </c>
      <c r="F237" t="s">
        <v>500</v>
      </c>
      <c r="G237" t="s">
        <v>97</v>
      </c>
      <c r="H237">
        <f>+ROWS($F$5:F237)</f>
        <v>233</v>
      </c>
      <c r="I237" t="str">
        <f>+IF(E237=Calcul!$C$10,H237,"")</f>
        <v/>
      </c>
      <c r="J237" t="str">
        <f t="shared" si="5"/>
        <v/>
      </c>
    </row>
    <row r="238" spans="5:10" x14ac:dyDescent="0.25">
      <c r="E238" s="2" t="s">
        <v>76</v>
      </c>
      <c r="F238" t="s">
        <v>501</v>
      </c>
      <c r="G238" t="s">
        <v>97</v>
      </c>
      <c r="H238">
        <f>+ROWS($F$5:F238)</f>
        <v>234</v>
      </c>
      <c r="I238" t="str">
        <f>+IF(E238=Calcul!$C$10,H238,"")</f>
        <v/>
      </c>
      <c r="J238" t="str">
        <f t="shared" si="5"/>
        <v/>
      </c>
    </row>
    <row r="239" spans="5:10" x14ac:dyDescent="0.25">
      <c r="E239" s="2" t="s">
        <v>76</v>
      </c>
      <c r="F239" t="s">
        <v>502</v>
      </c>
      <c r="G239" t="s">
        <v>97</v>
      </c>
      <c r="H239">
        <f>+ROWS($F$5:F239)</f>
        <v>235</v>
      </c>
      <c r="I239" t="str">
        <f>+IF(E239=Calcul!$C$10,H239,"")</f>
        <v/>
      </c>
      <c r="J239" t="str">
        <f t="shared" si="5"/>
        <v/>
      </c>
    </row>
    <row r="240" spans="5:10" x14ac:dyDescent="0.25">
      <c r="E240" s="2" t="s">
        <v>76</v>
      </c>
      <c r="F240" t="s">
        <v>503</v>
      </c>
      <c r="G240" t="s">
        <v>97</v>
      </c>
      <c r="H240">
        <f>+ROWS($F$5:F240)</f>
        <v>236</v>
      </c>
      <c r="I240" t="str">
        <f>+IF(E240=Calcul!$C$10,H240,"")</f>
        <v/>
      </c>
      <c r="J240" t="str">
        <f t="shared" si="5"/>
        <v/>
      </c>
    </row>
    <row r="241" spans="5:10" x14ac:dyDescent="0.25">
      <c r="E241" s="2" t="s">
        <v>76</v>
      </c>
      <c r="F241" t="s">
        <v>504</v>
      </c>
      <c r="G241" t="s">
        <v>97</v>
      </c>
      <c r="H241">
        <f>+ROWS($F$5:F241)</f>
        <v>237</v>
      </c>
      <c r="I241" t="str">
        <f>+IF(E241=Calcul!$C$10,H241,"")</f>
        <v/>
      </c>
      <c r="J241" t="str">
        <f t="shared" si="5"/>
        <v/>
      </c>
    </row>
    <row r="242" spans="5:10" x14ac:dyDescent="0.25">
      <c r="E242" s="2" t="s">
        <v>76</v>
      </c>
      <c r="F242" t="s">
        <v>505</v>
      </c>
      <c r="G242" t="s">
        <v>96</v>
      </c>
      <c r="H242">
        <f>+ROWS($F$5:F242)</f>
        <v>238</v>
      </c>
      <c r="I242" t="str">
        <f>+IF(E242=Calcul!$C$10,H242,"")</f>
        <v/>
      </c>
      <c r="J242" t="str">
        <f t="shared" si="5"/>
        <v/>
      </c>
    </row>
    <row r="243" spans="5:10" x14ac:dyDescent="0.25">
      <c r="E243" s="2" t="s">
        <v>80</v>
      </c>
      <c r="F243" t="s">
        <v>506</v>
      </c>
      <c r="G243" t="s">
        <v>96</v>
      </c>
      <c r="H243">
        <f>+ROWS($F$5:F243)</f>
        <v>239</v>
      </c>
      <c r="I243" t="str">
        <f>+IF(E243=Calcul!$C$10,H243,"")</f>
        <v/>
      </c>
      <c r="J243" t="str">
        <f t="shared" si="5"/>
        <v/>
      </c>
    </row>
    <row r="244" spans="5:10" x14ac:dyDescent="0.25">
      <c r="E244" s="2" t="s">
        <v>80</v>
      </c>
      <c r="F244" t="s">
        <v>507</v>
      </c>
      <c r="G244" t="s">
        <v>96</v>
      </c>
      <c r="H244">
        <f>+ROWS($F$5:F244)</f>
        <v>240</v>
      </c>
      <c r="I244" t="str">
        <f>+IF(E244=Calcul!$C$10,H244,"")</f>
        <v/>
      </c>
      <c r="J244" t="str">
        <f t="shared" si="5"/>
        <v/>
      </c>
    </row>
    <row r="245" spans="5:10" x14ac:dyDescent="0.25">
      <c r="E245" s="2" t="s">
        <v>80</v>
      </c>
      <c r="F245" t="s">
        <v>508</v>
      </c>
      <c r="G245" t="s">
        <v>96</v>
      </c>
      <c r="H245">
        <f>+ROWS($F$5:F245)</f>
        <v>241</v>
      </c>
      <c r="I245" t="str">
        <f>+IF(E245=Calcul!$C$10,H245,"")</f>
        <v/>
      </c>
      <c r="J245" t="str">
        <f t="shared" si="5"/>
        <v/>
      </c>
    </row>
    <row r="246" spans="5:10" x14ac:dyDescent="0.25">
      <c r="E246" s="2" t="s">
        <v>80</v>
      </c>
      <c r="F246" t="s">
        <v>509</v>
      </c>
      <c r="G246" t="s">
        <v>96</v>
      </c>
      <c r="H246">
        <f>+ROWS($F$5:F246)</f>
        <v>242</v>
      </c>
      <c r="I246" t="str">
        <f>+IF(E246=Calcul!$C$10,H246,"")</f>
        <v/>
      </c>
      <c r="J246" t="str">
        <f t="shared" si="5"/>
        <v/>
      </c>
    </row>
    <row r="247" spans="5:10" x14ac:dyDescent="0.25">
      <c r="E247" s="2" t="s">
        <v>80</v>
      </c>
      <c r="F247" t="s">
        <v>510</v>
      </c>
      <c r="G247" t="s">
        <v>96</v>
      </c>
      <c r="H247">
        <f>+ROWS($F$5:F247)</f>
        <v>243</v>
      </c>
      <c r="I247" t="str">
        <f>+IF(E247=Calcul!$C$10,H247,"")</f>
        <v/>
      </c>
      <c r="J247" t="str">
        <f t="shared" si="5"/>
        <v/>
      </c>
    </row>
    <row r="248" spans="5:10" x14ac:dyDescent="0.25">
      <c r="E248" s="2" t="s">
        <v>80</v>
      </c>
      <c r="F248" t="s">
        <v>511</v>
      </c>
      <c r="G248" t="s">
        <v>96</v>
      </c>
      <c r="H248">
        <f>+ROWS($F$5:F248)</f>
        <v>244</v>
      </c>
      <c r="I248" t="str">
        <f>+IF(E248=Calcul!$C$10,H248,"")</f>
        <v/>
      </c>
      <c r="J248" t="str">
        <f t="shared" si="5"/>
        <v/>
      </c>
    </row>
    <row r="249" spans="5:10" x14ac:dyDescent="0.25">
      <c r="E249" s="2" t="s">
        <v>80</v>
      </c>
      <c r="F249" t="s">
        <v>512</v>
      </c>
      <c r="G249" t="s">
        <v>96</v>
      </c>
      <c r="H249">
        <f>+ROWS($F$5:F249)</f>
        <v>245</v>
      </c>
      <c r="I249" t="str">
        <f>+IF(E249=Calcul!$C$10,H249,"")</f>
        <v/>
      </c>
      <c r="J249" t="str">
        <f t="shared" si="5"/>
        <v/>
      </c>
    </row>
    <row r="250" spans="5:10" x14ac:dyDescent="0.25">
      <c r="E250" s="2" t="s">
        <v>80</v>
      </c>
      <c r="F250" t="s">
        <v>513</v>
      </c>
      <c r="G250" t="s">
        <v>96</v>
      </c>
      <c r="H250">
        <f>+ROWS($F$5:F250)</f>
        <v>246</v>
      </c>
      <c r="I250" t="str">
        <f>+IF(E250=Calcul!$C$10,H250,"")</f>
        <v/>
      </c>
      <c r="J250" t="str">
        <f t="shared" si="5"/>
        <v/>
      </c>
    </row>
    <row r="251" spans="5:10" x14ac:dyDescent="0.25">
      <c r="E251" s="2" t="s">
        <v>80</v>
      </c>
      <c r="F251" t="s">
        <v>514</v>
      </c>
      <c r="G251" t="s">
        <v>96</v>
      </c>
      <c r="H251">
        <f>+ROWS($F$5:F251)</f>
        <v>247</v>
      </c>
      <c r="I251" t="str">
        <f>+IF(E251=Calcul!$C$10,H251,"")</f>
        <v/>
      </c>
      <c r="J251" t="str">
        <f t="shared" si="5"/>
        <v/>
      </c>
    </row>
    <row r="252" spans="5:10" x14ac:dyDescent="0.25">
      <c r="E252" s="2" t="s">
        <v>80</v>
      </c>
      <c r="F252" t="s">
        <v>515</v>
      </c>
      <c r="G252" t="s">
        <v>96</v>
      </c>
      <c r="H252">
        <f>+ROWS($F$5:F252)</f>
        <v>248</v>
      </c>
      <c r="I252" t="str">
        <f>+IF(E252=Calcul!$C$10,H252,"")</f>
        <v/>
      </c>
      <c r="J252" t="str">
        <f t="shared" si="5"/>
        <v/>
      </c>
    </row>
    <row r="253" spans="5:10" x14ac:dyDescent="0.25">
      <c r="E253" s="2" t="s">
        <v>80</v>
      </c>
      <c r="F253" t="s">
        <v>516</v>
      </c>
      <c r="G253" t="s">
        <v>96</v>
      </c>
      <c r="H253">
        <f>+ROWS($F$5:F253)</f>
        <v>249</v>
      </c>
      <c r="I253" t="str">
        <f>+IF(E253=Calcul!$C$10,H253,"")</f>
        <v/>
      </c>
      <c r="J253" t="str">
        <f t="shared" si="5"/>
        <v/>
      </c>
    </row>
    <row r="254" spans="5:10" x14ac:dyDescent="0.25">
      <c r="E254" s="2" t="s">
        <v>80</v>
      </c>
      <c r="F254" t="s">
        <v>517</v>
      </c>
      <c r="G254" t="s">
        <v>96</v>
      </c>
      <c r="H254">
        <f>+ROWS($F$5:F254)</f>
        <v>250</v>
      </c>
      <c r="I254" t="str">
        <f>+IF(E254=Calcul!$C$10,H254,"")</f>
        <v/>
      </c>
      <c r="J254" t="str">
        <f t="shared" si="5"/>
        <v/>
      </c>
    </row>
    <row r="255" spans="5:10" x14ac:dyDescent="0.25">
      <c r="E255" s="2" t="s">
        <v>80</v>
      </c>
      <c r="F255" t="s">
        <v>518</v>
      </c>
      <c r="G255" t="s">
        <v>96</v>
      </c>
      <c r="H255">
        <f>+ROWS($F$5:F255)</f>
        <v>251</v>
      </c>
      <c r="I255" t="str">
        <f>+IF(E255=Calcul!$C$10,H255,"")</f>
        <v/>
      </c>
      <c r="J255" t="str">
        <f t="shared" si="5"/>
        <v/>
      </c>
    </row>
    <row r="256" spans="5:10" x14ac:dyDescent="0.25">
      <c r="E256" s="2" t="s">
        <v>80</v>
      </c>
      <c r="F256" t="s">
        <v>519</v>
      </c>
      <c r="G256" t="s">
        <v>97</v>
      </c>
      <c r="H256">
        <f>+ROWS($F$5:F256)</f>
        <v>252</v>
      </c>
      <c r="I256" t="str">
        <f>+IF(E256=Calcul!$C$10,H256,"")</f>
        <v/>
      </c>
      <c r="J256" t="str">
        <f t="shared" si="5"/>
        <v/>
      </c>
    </row>
    <row r="257" spans="5:10" x14ac:dyDescent="0.25">
      <c r="E257" s="2" t="s">
        <v>81</v>
      </c>
      <c r="F257" t="s">
        <v>520</v>
      </c>
      <c r="G257" t="s">
        <v>98</v>
      </c>
      <c r="H257">
        <f>+ROWS($F$5:F257)</f>
        <v>253</v>
      </c>
      <c r="I257" t="str">
        <f>+IF(E257=Calcul!$C$10,H257,"")</f>
        <v/>
      </c>
      <c r="J257" t="str">
        <f t="shared" si="5"/>
        <v/>
      </c>
    </row>
    <row r="258" spans="5:10" x14ac:dyDescent="0.25">
      <c r="E258" s="2" t="s">
        <v>81</v>
      </c>
      <c r="F258" t="s">
        <v>521</v>
      </c>
      <c r="G258" t="s">
        <v>98</v>
      </c>
      <c r="H258">
        <f>+ROWS($F$5:F258)</f>
        <v>254</v>
      </c>
      <c r="I258" t="str">
        <f>+IF(E258=Calcul!$C$10,H258,"")</f>
        <v/>
      </c>
      <c r="J258" t="str">
        <f t="shared" si="5"/>
        <v/>
      </c>
    </row>
    <row r="259" spans="5:10" x14ac:dyDescent="0.25">
      <c r="E259" s="2" t="s">
        <v>81</v>
      </c>
      <c r="F259" t="s">
        <v>522</v>
      </c>
      <c r="G259" t="s">
        <v>98</v>
      </c>
      <c r="H259">
        <f>+ROWS($F$5:F259)</f>
        <v>255</v>
      </c>
      <c r="I259" t="str">
        <f>+IF(E259=Calcul!$C$10,H259,"")</f>
        <v/>
      </c>
      <c r="J259" t="str">
        <f t="shared" si="5"/>
        <v/>
      </c>
    </row>
    <row r="260" spans="5:10" x14ac:dyDescent="0.25">
      <c r="E260" s="2" t="s">
        <v>81</v>
      </c>
      <c r="F260" t="s">
        <v>523</v>
      </c>
      <c r="G260" t="s">
        <v>98</v>
      </c>
      <c r="H260">
        <f>+ROWS($F$5:F260)</f>
        <v>256</v>
      </c>
      <c r="I260" t="str">
        <f>+IF(E260=Calcul!$C$10,H260,"")</f>
        <v/>
      </c>
      <c r="J260" t="str">
        <f t="shared" si="5"/>
        <v/>
      </c>
    </row>
    <row r="261" spans="5:10" x14ac:dyDescent="0.25">
      <c r="E261" s="2" t="s">
        <v>81</v>
      </c>
      <c r="F261" t="s">
        <v>524</v>
      </c>
      <c r="G261" t="s">
        <v>98</v>
      </c>
      <c r="H261">
        <f>+ROWS($F$5:F261)</f>
        <v>257</v>
      </c>
      <c r="I261" t="str">
        <f>+IF(E261=Calcul!$C$10,H261,"")</f>
        <v/>
      </c>
      <c r="J261" t="str">
        <f t="shared" si="5"/>
        <v/>
      </c>
    </row>
    <row r="262" spans="5:10" x14ac:dyDescent="0.25">
      <c r="E262" s="2" t="s">
        <v>81</v>
      </c>
      <c r="F262" t="s">
        <v>525</v>
      </c>
      <c r="G262" t="s">
        <v>98</v>
      </c>
      <c r="H262">
        <f>+ROWS($F$5:F262)</f>
        <v>258</v>
      </c>
      <c r="I262" t="str">
        <f>+IF(E262=Calcul!$C$10,H262,"")</f>
        <v/>
      </c>
      <c r="J262" t="str">
        <f t="shared" ref="J262:J268" si="6">IFERROR(SMALL($I$5:$I$270,H262),"")</f>
        <v/>
      </c>
    </row>
    <row r="263" spans="5:10" x14ac:dyDescent="0.25">
      <c r="E263" s="2" t="s">
        <v>81</v>
      </c>
      <c r="F263" t="s">
        <v>526</v>
      </c>
      <c r="G263" t="s">
        <v>98</v>
      </c>
      <c r="H263">
        <f>+ROWS($F$5:F263)</f>
        <v>259</v>
      </c>
      <c r="I263" t="str">
        <f>+IF(E263=Calcul!$C$10,H263,"")</f>
        <v/>
      </c>
      <c r="J263" t="str">
        <f t="shared" si="6"/>
        <v/>
      </c>
    </row>
    <row r="264" spans="5:10" x14ac:dyDescent="0.25">
      <c r="E264" s="2" t="s">
        <v>81</v>
      </c>
      <c r="F264" t="s">
        <v>527</v>
      </c>
      <c r="G264" t="s">
        <v>98</v>
      </c>
      <c r="H264">
        <f>+ROWS($F$5:F264)</f>
        <v>260</v>
      </c>
      <c r="I264" t="str">
        <f>+IF(E264=Calcul!$C$10,H264,"")</f>
        <v/>
      </c>
      <c r="J264" t="str">
        <f t="shared" si="6"/>
        <v/>
      </c>
    </row>
    <row r="265" spans="5:10" x14ac:dyDescent="0.25">
      <c r="E265" s="2" t="s">
        <v>81</v>
      </c>
      <c r="F265" t="s">
        <v>528</v>
      </c>
      <c r="G265" t="s">
        <v>98</v>
      </c>
      <c r="H265">
        <f>+ROWS($F$5:F265)</f>
        <v>261</v>
      </c>
      <c r="I265" t="str">
        <f>+IF(E265=Calcul!$C$10,H265,"")</f>
        <v/>
      </c>
      <c r="J265" t="str">
        <f t="shared" si="6"/>
        <v/>
      </c>
    </row>
    <row r="266" spans="5:10" x14ac:dyDescent="0.25">
      <c r="E266" s="2" t="s">
        <v>81</v>
      </c>
      <c r="F266" t="s">
        <v>529</v>
      </c>
      <c r="G266" t="s">
        <v>98</v>
      </c>
      <c r="H266">
        <f>+ROWS($F$5:F266)</f>
        <v>262</v>
      </c>
      <c r="I266" t="str">
        <f>+IF(E266=Calcul!$C$10,H266,"")</f>
        <v/>
      </c>
      <c r="J266" t="str">
        <f t="shared" si="6"/>
        <v/>
      </c>
    </row>
    <row r="267" spans="5:10" x14ac:dyDescent="0.25">
      <c r="E267" s="2" t="s">
        <v>81</v>
      </c>
      <c r="F267" t="s">
        <v>530</v>
      </c>
      <c r="G267" t="s">
        <v>98</v>
      </c>
      <c r="H267">
        <f>+ROWS($F$5:F267)</f>
        <v>263</v>
      </c>
      <c r="I267" t="str">
        <f>+IF(E267=Calcul!$C$10,H267,"")</f>
        <v/>
      </c>
      <c r="J267" t="str">
        <f t="shared" si="6"/>
        <v/>
      </c>
    </row>
    <row r="268" spans="5:10" x14ac:dyDescent="0.25">
      <c r="E268" s="2" t="s">
        <v>81</v>
      </c>
      <c r="F268" t="s">
        <v>531</v>
      </c>
      <c r="G268" t="s">
        <v>96</v>
      </c>
      <c r="H268">
        <f>+ROWS($F$5:F268)</f>
        <v>264</v>
      </c>
      <c r="I268" t="str">
        <f>+IF(E268=Calcul!$C$10,H268,"")</f>
        <v/>
      </c>
      <c r="J268" t="str">
        <f t="shared" si="6"/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T15" sqref="T15"/>
    </sheetView>
  </sheetViews>
  <sheetFormatPr baseColWidth="10" defaultRowHeight="15" x14ac:dyDescent="0.25"/>
  <cols>
    <col min="1" max="1" width="17.28515625" customWidth="1"/>
    <col min="2" max="3" width="11.5703125" customWidth="1"/>
    <col min="4" max="4" width="14.28515625" customWidth="1"/>
    <col min="5" max="5" width="6.28515625" bestFit="1" customWidth="1"/>
    <col min="6" max="8" width="4.42578125" bestFit="1" customWidth="1"/>
    <col min="9" max="10" width="6.28515625" bestFit="1" customWidth="1"/>
    <col min="11" max="12" width="4.42578125" bestFit="1" customWidth="1"/>
    <col min="13" max="14" width="6.28515625" bestFit="1" customWidth="1"/>
    <col min="15" max="16" width="4.42578125" bestFit="1" customWidth="1"/>
    <col min="17" max="20" width="6.28515625" bestFit="1" customWidth="1"/>
  </cols>
  <sheetData>
    <row r="1" spans="1:20" x14ac:dyDescent="0.25">
      <c r="E1" s="74">
        <v>1</v>
      </c>
      <c r="F1" s="75"/>
      <c r="G1" s="75"/>
      <c r="H1" s="76"/>
      <c r="I1" s="77">
        <v>2</v>
      </c>
      <c r="J1" s="78"/>
      <c r="K1" s="78"/>
      <c r="L1" s="79"/>
      <c r="M1" s="74">
        <v>3</v>
      </c>
      <c r="N1" s="75"/>
      <c r="O1" s="75"/>
      <c r="P1" s="76"/>
      <c r="Q1" s="80">
        <v>4</v>
      </c>
      <c r="R1" s="78"/>
      <c r="S1" s="78"/>
      <c r="T1" s="79"/>
    </row>
    <row r="2" spans="1:20" x14ac:dyDescent="0.25">
      <c r="B2" t="s">
        <v>252</v>
      </c>
      <c r="C2" t="s">
        <v>251</v>
      </c>
      <c r="D2" t="s">
        <v>253</v>
      </c>
      <c r="E2" s="6">
        <v>0</v>
      </c>
      <c r="F2" s="7" t="s">
        <v>128</v>
      </c>
      <c r="G2" s="8" t="s">
        <v>129</v>
      </c>
      <c r="H2" s="9" t="s">
        <v>130</v>
      </c>
      <c r="I2" s="6">
        <v>0</v>
      </c>
      <c r="J2" s="7" t="s">
        <v>128</v>
      </c>
      <c r="K2" s="8" t="s">
        <v>129</v>
      </c>
      <c r="L2" s="9" t="s">
        <v>130</v>
      </c>
      <c r="M2" s="6">
        <v>0</v>
      </c>
      <c r="N2" s="7" t="s">
        <v>128</v>
      </c>
      <c r="O2" s="8" t="s">
        <v>129</v>
      </c>
      <c r="P2" s="9" t="s">
        <v>130</v>
      </c>
      <c r="Q2" s="10">
        <v>0</v>
      </c>
      <c r="R2" s="7" t="s">
        <v>128</v>
      </c>
      <c r="S2" s="8" t="s">
        <v>129</v>
      </c>
      <c r="T2" s="9" t="s">
        <v>130</v>
      </c>
    </row>
    <row r="3" spans="1:20" x14ac:dyDescent="0.25">
      <c r="E3" s="35">
        <v>11</v>
      </c>
      <c r="F3" s="7">
        <v>12</v>
      </c>
      <c r="G3" s="8">
        <v>13</v>
      </c>
      <c r="H3" s="36">
        <v>14</v>
      </c>
      <c r="I3" s="35">
        <v>21</v>
      </c>
      <c r="J3" s="7">
        <v>22</v>
      </c>
      <c r="K3" s="8">
        <v>23</v>
      </c>
      <c r="L3" s="36">
        <v>24</v>
      </c>
      <c r="M3" s="35">
        <v>31</v>
      </c>
      <c r="N3" s="7">
        <v>32</v>
      </c>
      <c r="O3" s="8">
        <v>33</v>
      </c>
      <c r="P3" s="36">
        <v>34</v>
      </c>
      <c r="Q3" s="37">
        <v>41</v>
      </c>
      <c r="R3" s="7">
        <v>42</v>
      </c>
      <c r="S3" s="8">
        <v>43</v>
      </c>
      <c r="T3" s="36">
        <v>44</v>
      </c>
    </row>
    <row r="4" spans="1:20" x14ac:dyDescent="0.25">
      <c r="A4" t="str">
        <f>+CONCATENATE(B4,C4,D4)</f>
        <v>Avec 3,00m3,00m</v>
      </c>
      <c r="B4" t="s">
        <v>254</v>
      </c>
      <c r="C4" t="s">
        <v>255</v>
      </c>
      <c r="D4" t="s">
        <v>255</v>
      </c>
      <c r="E4" s="12" t="s">
        <v>134</v>
      </c>
      <c r="F4" s="13" t="s">
        <v>134</v>
      </c>
      <c r="G4" s="14" t="s">
        <v>134</v>
      </c>
      <c r="H4" s="13" t="s">
        <v>134</v>
      </c>
      <c r="I4" s="12" t="s">
        <v>134</v>
      </c>
      <c r="J4" s="13" t="s">
        <v>134</v>
      </c>
      <c r="K4" s="14" t="s">
        <v>134</v>
      </c>
      <c r="L4" s="13" t="s">
        <v>134</v>
      </c>
      <c r="M4" s="12" t="s">
        <v>134</v>
      </c>
      <c r="N4" s="13" t="s">
        <v>134</v>
      </c>
      <c r="O4" s="14" t="s">
        <v>134</v>
      </c>
      <c r="P4" s="13" t="s">
        <v>134</v>
      </c>
      <c r="Q4" s="12" t="s">
        <v>134</v>
      </c>
      <c r="R4" s="13" t="s">
        <v>134</v>
      </c>
      <c r="S4" s="14" t="s">
        <v>134</v>
      </c>
      <c r="T4" s="13" t="s">
        <v>134</v>
      </c>
    </row>
    <row r="5" spans="1:20" x14ac:dyDescent="0.25">
      <c r="A5" t="str">
        <f t="shared" ref="A5:A19" si="0">+CONCATENATE(B5,C5,D5)</f>
        <v>Avec 3,00m3,60m</v>
      </c>
      <c r="B5" t="s">
        <v>254</v>
      </c>
      <c r="C5" t="s">
        <v>255</v>
      </c>
      <c r="D5" t="s">
        <v>256</v>
      </c>
      <c r="E5" s="12" t="s">
        <v>134</v>
      </c>
      <c r="F5" s="13" t="s">
        <v>134</v>
      </c>
      <c r="G5" s="14" t="s">
        <v>134</v>
      </c>
      <c r="H5" s="13" t="s">
        <v>134</v>
      </c>
      <c r="I5" s="12" t="s">
        <v>134</v>
      </c>
      <c r="J5" s="13" t="s">
        <v>134</v>
      </c>
      <c r="K5" s="14" t="s">
        <v>134</v>
      </c>
      <c r="L5" s="13" t="s">
        <v>134</v>
      </c>
      <c r="M5" s="12" t="s">
        <v>134</v>
      </c>
      <c r="N5" s="13" t="s">
        <v>134</v>
      </c>
      <c r="O5" s="14" t="s">
        <v>134</v>
      </c>
      <c r="P5" s="13" t="s">
        <v>134</v>
      </c>
      <c r="Q5" s="12" t="s">
        <v>134</v>
      </c>
      <c r="R5" s="13" t="s">
        <v>134</v>
      </c>
      <c r="S5" s="14" t="s">
        <v>134</v>
      </c>
      <c r="T5" s="13" t="s">
        <v>134</v>
      </c>
    </row>
    <row r="6" spans="1:20" x14ac:dyDescent="0.25">
      <c r="A6" t="str">
        <f t="shared" si="0"/>
        <v>Avec 3,50m3,00m</v>
      </c>
      <c r="B6" t="s">
        <v>254</v>
      </c>
      <c r="C6" t="s">
        <v>257</v>
      </c>
      <c r="D6" t="s">
        <v>255</v>
      </c>
      <c r="E6" s="12" t="s">
        <v>134</v>
      </c>
      <c r="F6" s="13" t="s">
        <v>134</v>
      </c>
      <c r="G6" s="14" t="s">
        <v>134</v>
      </c>
      <c r="H6" s="13" t="s">
        <v>134</v>
      </c>
      <c r="I6" s="12" t="s">
        <v>134</v>
      </c>
      <c r="J6" s="13" t="s">
        <v>134</v>
      </c>
      <c r="K6" s="14" t="s">
        <v>134</v>
      </c>
      <c r="L6" s="13" t="s">
        <v>134</v>
      </c>
      <c r="M6" s="12" t="s">
        <v>134</v>
      </c>
      <c r="N6" s="13" t="s">
        <v>134</v>
      </c>
      <c r="O6" s="14" t="s">
        <v>134</v>
      </c>
      <c r="P6" s="13" t="s">
        <v>134</v>
      </c>
      <c r="Q6" s="12" t="s">
        <v>134</v>
      </c>
      <c r="R6" s="13" t="s">
        <v>134</v>
      </c>
      <c r="S6" s="14" t="s">
        <v>134</v>
      </c>
      <c r="T6" s="13" t="s">
        <v>134</v>
      </c>
    </row>
    <row r="7" spans="1:20" x14ac:dyDescent="0.25">
      <c r="A7" t="str">
        <f t="shared" si="0"/>
        <v>Avec 3,50m3,60m</v>
      </c>
      <c r="B7" t="s">
        <v>254</v>
      </c>
      <c r="C7" t="s">
        <v>257</v>
      </c>
      <c r="D7" t="s">
        <v>256</v>
      </c>
      <c r="E7" s="12" t="s">
        <v>134</v>
      </c>
      <c r="F7" s="13" t="s">
        <v>134</v>
      </c>
      <c r="G7" s="14" t="s">
        <v>134</v>
      </c>
      <c r="H7" s="13" t="s">
        <v>134</v>
      </c>
      <c r="I7" s="12" t="s">
        <v>134</v>
      </c>
      <c r="J7" s="13" t="s">
        <v>134</v>
      </c>
      <c r="K7" s="14" t="s">
        <v>134</v>
      </c>
      <c r="L7" s="13" t="s">
        <v>134</v>
      </c>
      <c r="M7" s="12" t="s">
        <v>134</v>
      </c>
      <c r="N7" s="13" t="s">
        <v>134</v>
      </c>
      <c r="O7" s="14" t="s">
        <v>134</v>
      </c>
      <c r="P7" s="13" t="s">
        <v>134</v>
      </c>
      <c r="Q7" s="23" t="s">
        <v>205</v>
      </c>
      <c r="R7" s="13" t="s">
        <v>134</v>
      </c>
      <c r="S7" s="14" t="s">
        <v>134</v>
      </c>
      <c r="T7" s="13" t="s">
        <v>134</v>
      </c>
    </row>
    <row r="8" spans="1:20" x14ac:dyDescent="0.25">
      <c r="A8" t="str">
        <f t="shared" si="0"/>
        <v>Avec 4,00m3,00m</v>
      </c>
      <c r="B8" t="s">
        <v>254</v>
      </c>
      <c r="C8" t="s">
        <v>258</v>
      </c>
      <c r="D8" t="s">
        <v>255</v>
      </c>
      <c r="E8" s="12" t="s">
        <v>134</v>
      </c>
      <c r="F8" s="13" t="s">
        <v>134</v>
      </c>
      <c r="G8" s="14" t="s">
        <v>134</v>
      </c>
      <c r="H8" s="13" t="s">
        <v>134</v>
      </c>
      <c r="I8" s="12" t="s">
        <v>134</v>
      </c>
      <c r="J8" s="13" t="s">
        <v>134</v>
      </c>
      <c r="K8" s="14" t="s">
        <v>134</v>
      </c>
      <c r="L8" s="13" t="s">
        <v>134</v>
      </c>
      <c r="M8" s="12" t="s">
        <v>134</v>
      </c>
      <c r="N8" s="13" t="s">
        <v>134</v>
      </c>
      <c r="O8" s="14" t="s">
        <v>134</v>
      </c>
      <c r="P8" s="13" t="s">
        <v>134</v>
      </c>
      <c r="Q8" s="12" t="s">
        <v>134</v>
      </c>
      <c r="R8" s="13" t="s">
        <v>134</v>
      </c>
      <c r="S8" s="14" t="s">
        <v>134</v>
      </c>
      <c r="T8" s="13" t="s">
        <v>134</v>
      </c>
    </row>
    <row r="9" spans="1:20" x14ac:dyDescent="0.25">
      <c r="A9" t="str">
        <f t="shared" si="0"/>
        <v>Avec 4,00m3,60m</v>
      </c>
      <c r="B9" t="s">
        <v>254</v>
      </c>
      <c r="C9" t="s">
        <v>258</v>
      </c>
      <c r="D9" t="s">
        <v>256</v>
      </c>
      <c r="E9" s="12" t="s">
        <v>134</v>
      </c>
      <c r="F9" s="27" t="s">
        <v>134</v>
      </c>
      <c r="G9" s="28" t="s">
        <v>134</v>
      </c>
      <c r="H9" s="27" t="s">
        <v>134</v>
      </c>
      <c r="I9" s="12" t="s">
        <v>134</v>
      </c>
      <c r="J9" s="27" t="s">
        <v>134</v>
      </c>
      <c r="K9" s="28" t="s">
        <v>134</v>
      </c>
      <c r="L9" s="27" t="s">
        <v>134</v>
      </c>
      <c r="M9" s="12" t="s">
        <v>134</v>
      </c>
      <c r="N9" s="27" t="s">
        <v>134</v>
      </c>
      <c r="O9" s="28" t="s">
        <v>134</v>
      </c>
      <c r="P9" s="27" t="s">
        <v>134</v>
      </c>
      <c r="Q9" s="23" t="s">
        <v>205</v>
      </c>
      <c r="R9" s="27" t="s">
        <v>134</v>
      </c>
      <c r="S9" s="28" t="s">
        <v>134</v>
      </c>
      <c r="T9" s="27" t="s">
        <v>134</v>
      </c>
    </row>
    <row r="10" spans="1:20" s="29" customFormat="1" x14ac:dyDescent="0.25">
      <c r="A10" t="str">
        <f t="shared" si="0"/>
        <v/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30"/>
      <c r="S10" s="30"/>
      <c r="T10" s="30"/>
    </row>
    <row r="11" spans="1:20" x14ac:dyDescent="0.25">
      <c r="A11" t="str">
        <f t="shared" si="0"/>
        <v/>
      </c>
      <c r="E11" s="81">
        <v>1</v>
      </c>
      <c r="F11" s="82"/>
      <c r="G11" s="82"/>
      <c r="H11" s="83"/>
      <c r="I11" s="84">
        <v>2</v>
      </c>
      <c r="J11" s="85"/>
      <c r="K11" s="85"/>
      <c r="L11" s="86"/>
      <c r="M11" s="81">
        <v>3</v>
      </c>
      <c r="N11" s="82"/>
      <c r="O11" s="82"/>
      <c r="P11" s="83"/>
      <c r="Q11" s="87">
        <v>4</v>
      </c>
      <c r="R11" s="85"/>
      <c r="S11" s="85"/>
      <c r="T11" s="86"/>
    </row>
    <row r="12" spans="1:20" x14ac:dyDescent="0.25">
      <c r="B12" t="s">
        <v>252</v>
      </c>
      <c r="C12" t="s">
        <v>251</v>
      </c>
      <c r="D12" t="s">
        <v>253</v>
      </c>
      <c r="E12" s="6">
        <v>0</v>
      </c>
      <c r="F12" s="7" t="s">
        <v>128</v>
      </c>
      <c r="G12" s="8" t="s">
        <v>129</v>
      </c>
      <c r="H12" s="9" t="s">
        <v>130</v>
      </c>
      <c r="I12" s="6">
        <v>0</v>
      </c>
      <c r="J12" s="7" t="s">
        <v>128</v>
      </c>
      <c r="K12" s="8" t="s">
        <v>129</v>
      </c>
      <c r="L12" s="9" t="s">
        <v>130</v>
      </c>
      <c r="M12" s="6">
        <v>0</v>
      </c>
      <c r="N12" s="7" t="s">
        <v>128</v>
      </c>
      <c r="O12" s="8" t="s">
        <v>129</v>
      </c>
      <c r="P12" s="9" t="s">
        <v>130</v>
      </c>
      <c r="Q12" s="10">
        <v>0</v>
      </c>
      <c r="R12" s="7" t="s">
        <v>128</v>
      </c>
      <c r="S12" s="8" t="s">
        <v>129</v>
      </c>
      <c r="T12" s="9" t="s">
        <v>130</v>
      </c>
    </row>
    <row r="13" spans="1:20" x14ac:dyDescent="0.25">
      <c r="E13" s="35">
        <v>11</v>
      </c>
      <c r="F13" s="7">
        <v>12</v>
      </c>
      <c r="G13" s="8">
        <v>13</v>
      </c>
      <c r="H13" s="36">
        <v>14</v>
      </c>
      <c r="I13" s="35">
        <v>21</v>
      </c>
      <c r="J13" s="7">
        <v>22</v>
      </c>
      <c r="K13" s="8">
        <v>23</v>
      </c>
      <c r="L13" s="36">
        <v>24</v>
      </c>
      <c r="M13" s="35">
        <v>31</v>
      </c>
      <c r="N13" s="7">
        <v>32</v>
      </c>
      <c r="O13" s="8">
        <v>33</v>
      </c>
      <c r="P13" s="36">
        <v>34</v>
      </c>
      <c r="Q13" s="37">
        <v>41</v>
      </c>
      <c r="R13" s="7">
        <v>42</v>
      </c>
      <c r="S13" s="8">
        <v>43</v>
      </c>
      <c r="T13" s="36">
        <v>44</v>
      </c>
    </row>
    <row r="14" spans="1:20" x14ac:dyDescent="0.25">
      <c r="A14" t="str">
        <f t="shared" si="0"/>
        <v>Sans3,00m3,00m</v>
      </c>
      <c r="B14" t="s">
        <v>259</v>
      </c>
      <c r="C14" t="s">
        <v>255</v>
      </c>
      <c r="D14" t="s">
        <v>255</v>
      </c>
      <c r="E14" s="23" t="s">
        <v>205</v>
      </c>
      <c r="F14" s="13" t="s">
        <v>134</v>
      </c>
      <c r="G14" s="14" t="s">
        <v>134</v>
      </c>
      <c r="H14" s="13" t="s">
        <v>134</v>
      </c>
      <c r="I14" s="23" t="s">
        <v>205</v>
      </c>
      <c r="J14" s="13" t="s">
        <v>134</v>
      </c>
      <c r="K14" s="14" t="s">
        <v>134</v>
      </c>
      <c r="L14" s="13" t="s">
        <v>134</v>
      </c>
      <c r="M14" s="23" t="s">
        <v>205</v>
      </c>
      <c r="N14" s="23" t="s">
        <v>205</v>
      </c>
      <c r="O14" s="14" t="s">
        <v>134</v>
      </c>
      <c r="P14" s="13" t="s">
        <v>134</v>
      </c>
      <c r="Q14" s="23" t="s">
        <v>205</v>
      </c>
      <c r="R14" s="23" t="s">
        <v>205</v>
      </c>
      <c r="S14" s="23" t="s">
        <v>205</v>
      </c>
      <c r="T14" s="23" t="s">
        <v>205</v>
      </c>
    </row>
    <row r="15" spans="1:20" x14ac:dyDescent="0.25">
      <c r="A15" t="str">
        <f t="shared" si="0"/>
        <v>Sans3,00m3,60m</v>
      </c>
      <c r="B15" t="s">
        <v>259</v>
      </c>
      <c r="C15" t="s">
        <v>255</v>
      </c>
      <c r="D15" t="s">
        <v>256</v>
      </c>
      <c r="E15" s="23" t="s">
        <v>205</v>
      </c>
      <c r="F15" s="13" t="s">
        <v>134</v>
      </c>
      <c r="G15" s="14" t="s">
        <v>134</v>
      </c>
      <c r="H15" s="13" t="s">
        <v>134</v>
      </c>
      <c r="I15" s="23" t="s">
        <v>205</v>
      </c>
      <c r="J15" s="23" t="s">
        <v>205</v>
      </c>
      <c r="K15" s="14" t="s">
        <v>134</v>
      </c>
      <c r="L15" s="13" t="s">
        <v>134</v>
      </c>
      <c r="M15" s="23" t="s">
        <v>205</v>
      </c>
      <c r="N15" s="23" t="s">
        <v>205</v>
      </c>
      <c r="O15" s="23" t="s">
        <v>205</v>
      </c>
      <c r="P15" s="23" t="s">
        <v>205</v>
      </c>
      <c r="Q15" s="24" t="s">
        <v>248</v>
      </c>
      <c r="R15" s="23" t="s">
        <v>205</v>
      </c>
      <c r="S15" s="23" t="s">
        <v>205</v>
      </c>
      <c r="T15" s="23" t="s">
        <v>205</v>
      </c>
    </row>
    <row r="16" spans="1:20" x14ac:dyDescent="0.25">
      <c r="A16" t="str">
        <f t="shared" si="0"/>
        <v>Sans3,50m3,00m</v>
      </c>
      <c r="B16" t="s">
        <v>259</v>
      </c>
      <c r="C16" t="s">
        <v>257</v>
      </c>
      <c r="D16" t="s">
        <v>255</v>
      </c>
      <c r="E16" s="23" t="s">
        <v>205</v>
      </c>
      <c r="F16" s="23" t="s">
        <v>205</v>
      </c>
      <c r="G16" s="14" t="s">
        <v>134</v>
      </c>
      <c r="H16" s="13" t="s">
        <v>134</v>
      </c>
      <c r="I16" s="23" t="s">
        <v>205</v>
      </c>
      <c r="J16" s="23" t="s">
        <v>205</v>
      </c>
      <c r="K16" s="23" t="s">
        <v>205</v>
      </c>
      <c r="L16" s="23" t="s">
        <v>205</v>
      </c>
      <c r="M16" s="24" t="s">
        <v>248</v>
      </c>
      <c r="N16" s="23" t="s">
        <v>205</v>
      </c>
      <c r="O16" s="23" t="s">
        <v>205</v>
      </c>
      <c r="P16" s="23" t="s">
        <v>205</v>
      </c>
      <c r="Q16" s="24" t="s">
        <v>248</v>
      </c>
      <c r="R16" s="23" t="s">
        <v>205</v>
      </c>
      <c r="S16" s="23" t="s">
        <v>205</v>
      </c>
      <c r="T16" s="23" t="s">
        <v>205</v>
      </c>
    </row>
    <row r="17" spans="1:20" x14ac:dyDescent="0.25">
      <c r="A17" t="str">
        <f t="shared" si="0"/>
        <v>Sans3,50m3,60m</v>
      </c>
      <c r="B17" t="s">
        <v>259</v>
      </c>
      <c r="C17" t="s">
        <v>257</v>
      </c>
      <c r="D17" t="s">
        <v>256</v>
      </c>
      <c r="E17" s="23" t="s">
        <v>205</v>
      </c>
      <c r="F17" s="23" t="s">
        <v>205</v>
      </c>
      <c r="G17" s="23" t="s">
        <v>205</v>
      </c>
      <c r="H17" s="23" t="s">
        <v>205</v>
      </c>
      <c r="I17" s="24" t="s">
        <v>248</v>
      </c>
      <c r="J17" s="23" t="s">
        <v>205</v>
      </c>
      <c r="K17" s="23" t="s">
        <v>205</v>
      </c>
      <c r="L17" s="23" t="s">
        <v>205</v>
      </c>
      <c r="M17" s="24" t="s">
        <v>248</v>
      </c>
      <c r="N17" s="23" t="s">
        <v>205</v>
      </c>
      <c r="O17" s="23" t="s">
        <v>205</v>
      </c>
      <c r="P17" s="23" t="s">
        <v>205</v>
      </c>
      <c r="Q17" s="24" t="s">
        <v>248</v>
      </c>
      <c r="R17" s="24" t="s">
        <v>248</v>
      </c>
      <c r="S17" s="23" t="s">
        <v>205</v>
      </c>
      <c r="T17" s="23" t="s">
        <v>205</v>
      </c>
    </row>
    <row r="18" spans="1:20" x14ac:dyDescent="0.25">
      <c r="A18" t="str">
        <f t="shared" si="0"/>
        <v>Sans4,00m3,00m</v>
      </c>
      <c r="B18" t="s">
        <v>259</v>
      </c>
      <c r="C18" t="s">
        <v>258</v>
      </c>
      <c r="D18" t="s">
        <v>255</v>
      </c>
      <c r="E18" s="24" t="s">
        <v>248</v>
      </c>
      <c r="F18" s="23" t="s">
        <v>205</v>
      </c>
      <c r="G18" s="23" t="s">
        <v>205</v>
      </c>
      <c r="H18" s="23" t="s">
        <v>205</v>
      </c>
      <c r="I18" s="24" t="s">
        <v>248</v>
      </c>
      <c r="J18" s="23" t="s">
        <v>205</v>
      </c>
      <c r="K18" s="23" t="s">
        <v>205</v>
      </c>
      <c r="L18" s="23" t="s">
        <v>205</v>
      </c>
      <c r="M18" s="24" t="s">
        <v>248</v>
      </c>
      <c r="N18" s="24" t="s">
        <v>249</v>
      </c>
      <c r="O18" s="23" t="s">
        <v>205</v>
      </c>
      <c r="P18" s="23" t="s">
        <v>205</v>
      </c>
      <c r="Q18" s="24" t="s">
        <v>250</v>
      </c>
      <c r="R18" s="24" t="s">
        <v>248</v>
      </c>
      <c r="S18" s="23" t="s">
        <v>205</v>
      </c>
      <c r="T18" s="23" t="s">
        <v>205</v>
      </c>
    </row>
    <row r="19" spans="1:20" x14ac:dyDescent="0.25">
      <c r="A19" t="str">
        <f t="shared" si="0"/>
        <v>Sans4,00m3,60m</v>
      </c>
      <c r="B19" t="s">
        <v>259</v>
      </c>
      <c r="C19" t="s">
        <v>258</v>
      </c>
      <c r="D19" t="s">
        <v>256</v>
      </c>
      <c r="E19" s="24" t="s">
        <v>248</v>
      </c>
      <c r="F19" s="23" t="s">
        <v>205</v>
      </c>
      <c r="G19" s="23" t="s">
        <v>205</v>
      </c>
      <c r="H19" s="23" t="s">
        <v>205</v>
      </c>
      <c r="I19" s="24" t="s">
        <v>248</v>
      </c>
      <c r="J19" s="24" t="s">
        <v>248</v>
      </c>
      <c r="K19" s="23" t="s">
        <v>205</v>
      </c>
      <c r="L19" s="23" t="s">
        <v>205</v>
      </c>
      <c r="M19" s="24" t="s">
        <v>250</v>
      </c>
      <c r="N19" s="24" t="s">
        <v>248</v>
      </c>
      <c r="O19" s="23" t="s">
        <v>205</v>
      </c>
      <c r="P19" s="23" t="s">
        <v>205</v>
      </c>
      <c r="Q19" s="24" t="s">
        <v>250</v>
      </c>
      <c r="R19" s="24" t="s">
        <v>248</v>
      </c>
      <c r="S19" s="24" t="s">
        <v>248</v>
      </c>
      <c r="T19" s="24" t="s">
        <v>248</v>
      </c>
    </row>
  </sheetData>
  <mergeCells count="8">
    <mergeCell ref="E1:H1"/>
    <mergeCell ref="I1:L1"/>
    <mergeCell ref="M1:P1"/>
    <mergeCell ref="Q1:T1"/>
    <mergeCell ref="E11:H11"/>
    <mergeCell ref="I11:L11"/>
    <mergeCell ref="M11:P11"/>
    <mergeCell ref="Q11:T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3"/>
  <sheetViews>
    <sheetView workbookViewId="0">
      <selection activeCell="U5" sqref="U5:U7"/>
    </sheetView>
  </sheetViews>
  <sheetFormatPr baseColWidth="10" defaultRowHeight="15" x14ac:dyDescent="0.25"/>
  <cols>
    <col min="1" max="2" width="7" customWidth="1"/>
    <col min="3" max="3" width="21.7109375" bestFit="1" customWidth="1"/>
    <col min="4" max="19" width="7.42578125" customWidth="1"/>
  </cols>
  <sheetData>
    <row r="3" spans="1:21" x14ac:dyDescent="0.25">
      <c r="A3" s="93" t="s">
        <v>126</v>
      </c>
      <c r="B3" s="94"/>
      <c r="C3" s="4" t="s">
        <v>118</v>
      </c>
      <c r="D3" s="74">
        <v>1</v>
      </c>
      <c r="E3" s="75"/>
      <c r="F3" s="75"/>
      <c r="G3" s="76"/>
      <c r="H3" s="77">
        <v>2</v>
      </c>
      <c r="I3" s="78"/>
      <c r="J3" s="78"/>
      <c r="K3" s="79"/>
      <c r="L3" s="74">
        <v>3</v>
      </c>
      <c r="M3" s="75"/>
      <c r="N3" s="75"/>
      <c r="O3" s="76"/>
      <c r="P3" s="80">
        <v>4</v>
      </c>
      <c r="Q3" s="78"/>
      <c r="R3" s="78"/>
      <c r="S3" s="79"/>
    </row>
    <row r="4" spans="1:21" x14ac:dyDescent="0.25">
      <c r="A4" s="95"/>
      <c r="B4" s="96"/>
      <c r="C4" s="5" t="s">
        <v>127</v>
      </c>
      <c r="D4" s="6">
        <v>0</v>
      </c>
      <c r="E4" s="7" t="s">
        <v>128</v>
      </c>
      <c r="F4" s="8" t="s">
        <v>129</v>
      </c>
      <c r="G4" s="9" t="s">
        <v>130</v>
      </c>
      <c r="H4" s="6">
        <v>0</v>
      </c>
      <c r="I4" s="7" t="s">
        <v>128</v>
      </c>
      <c r="J4" s="8" t="s">
        <v>129</v>
      </c>
      <c r="K4" s="9" t="s">
        <v>130</v>
      </c>
      <c r="L4" s="6">
        <v>0</v>
      </c>
      <c r="M4" s="7" t="s">
        <v>128</v>
      </c>
      <c r="N4" s="8" t="s">
        <v>129</v>
      </c>
      <c r="O4" s="9" t="s">
        <v>130</v>
      </c>
      <c r="P4" s="10">
        <v>0</v>
      </c>
      <c r="Q4" s="7" t="s">
        <v>128</v>
      </c>
      <c r="R4" s="8" t="s">
        <v>129</v>
      </c>
      <c r="S4" s="9" t="s">
        <v>130</v>
      </c>
    </row>
    <row r="5" spans="1:21" x14ac:dyDescent="0.25">
      <c r="A5" s="88" t="s">
        <v>131</v>
      </c>
      <c r="B5" s="90" t="s">
        <v>132</v>
      </c>
      <c r="C5" s="11" t="s">
        <v>133</v>
      </c>
      <c r="D5" s="12" t="s">
        <v>134</v>
      </c>
      <c r="E5" s="13" t="s">
        <v>134</v>
      </c>
      <c r="F5" s="14" t="s">
        <v>134</v>
      </c>
      <c r="G5" s="13" t="s">
        <v>134</v>
      </c>
      <c r="H5" s="12" t="s">
        <v>134</v>
      </c>
      <c r="I5" s="13" t="s">
        <v>134</v>
      </c>
      <c r="J5" s="14" t="s">
        <v>134</v>
      </c>
      <c r="K5" s="13" t="s">
        <v>134</v>
      </c>
      <c r="L5" s="12" t="s">
        <v>134</v>
      </c>
      <c r="M5" s="13" t="s">
        <v>134</v>
      </c>
      <c r="N5" s="14" t="s">
        <v>134</v>
      </c>
      <c r="O5" s="13" t="s">
        <v>134</v>
      </c>
      <c r="P5" s="12" t="s">
        <v>134</v>
      </c>
      <c r="Q5" s="13" t="s">
        <v>134</v>
      </c>
      <c r="R5" s="14" t="s">
        <v>134</v>
      </c>
      <c r="S5" s="13" t="s">
        <v>134</v>
      </c>
      <c r="U5" t="s">
        <v>241</v>
      </c>
    </row>
    <row r="6" spans="1:21" x14ac:dyDescent="0.25">
      <c r="A6" s="88"/>
      <c r="B6" s="91"/>
      <c r="C6" s="11" t="s">
        <v>135</v>
      </c>
      <c r="D6" s="12" t="s">
        <v>134</v>
      </c>
      <c r="E6" s="13" t="s">
        <v>134</v>
      </c>
      <c r="F6" s="14" t="s">
        <v>134</v>
      </c>
      <c r="G6" s="13" t="s">
        <v>134</v>
      </c>
      <c r="H6" s="12" t="s">
        <v>134</v>
      </c>
      <c r="I6" s="13" t="s">
        <v>134</v>
      </c>
      <c r="J6" s="14" t="s">
        <v>134</v>
      </c>
      <c r="K6" s="13" t="s">
        <v>134</v>
      </c>
      <c r="L6" s="12" t="s">
        <v>134</v>
      </c>
      <c r="M6" s="13" t="s">
        <v>134</v>
      </c>
      <c r="N6" s="14" t="s">
        <v>134</v>
      </c>
      <c r="O6" s="13" t="s">
        <v>134</v>
      </c>
      <c r="P6" s="12" t="s">
        <v>134</v>
      </c>
      <c r="Q6" s="13" t="s">
        <v>134</v>
      </c>
      <c r="R6" s="14" t="s">
        <v>134</v>
      </c>
      <c r="S6" s="13" t="s">
        <v>134</v>
      </c>
      <c r="U6" t="s">
        <v>184</v>
      </c>
    </row>
    <row r="7" spans="1:21" x14ac:dyDescent="0.25">
      <c r="A7" s="88"/>
      <c r="B7" s="91"/>
      <c r="C7" s="11" t="s">
        <v>136</v>
      </c>
      <c r="D7" s="15" t="s">
        <v>137</v>
      </c>
      <c r="E7" s="7" t="s">
        <v>138</v>
      </c>
      <c r="F7" s="8" t="s">
        <v>139</v>
      </c>
      <c r="G7" s="9" t="s">
        <v>140</v>
      </c>
      <c r="H7" s="15" t="s">
        <v>141</v>
      </c>
      <c r="I7" s="7" t="s">
        <v>142</v>
      </c>
      <c r="J7" s="8" t="s">
        <v>143</v>
      </c>
      <c r="K7" s="9" t="s">
        <v>144</v>
      </c>
      <c r="L7" s="15" t="s">
        <v>145</v>
      </c>
      <c r="M7" s="7" t="s">
        <v>146</v>
      </c>
      <c r="N7" s="8" t="s">
        <v>147</v>
      </c>
      <c r="O7" s="9" t="s">
        <v>148</v>
      </c>
      <c r="P7" s="15" t="s">
        <v>149</v>
      </c>
      <c r="Q7" s="7" t="s">
        <v>150</v>
      </c>
      <c r="R7" s="8" t="s">
        <v>146</v>
      </c>
      <c r="S7" s="9" t="s">
        <v>151</v>
      </c>
      <c r="U7" t="s">
        <v>218</v>
      </c>
    </row>
    <row r="8" spans="1:21" x14ac:dyDescent="0.25">
      <c r="A8" s="89"/>
      <c r="B8" s="92"/>
      <c r="C8" s="16" t="s">
        <v>152</v>
      </c>
      <c r="D8" s="17" t="s">
        <v>153</v>
      </c>
      <c r="E8" s="18" t="s">
        <v>154</v>
      </c>
      <c r="F8" s="19" t="s">
        <v>155</v>
      </c>
      <c r="G8" s="20" t="s">
        <v>156</v>
      </c>
      <c r="H8" s="17" t="s">
        <v>157</v>
      </c>
      <c r="I8" s="18" t="s">
        <v>158</v>
      </c>
      <c r="J8" s="19" t="s">
        <v>154</v>
      </c>
      <c r="K8" s="20" t="s">
        <v>159</v>
      </c>
      <c r="L8" s="17" t="s">
        <v>160</v>
      </c>
      <c r="M8" s="18" t="s">
        <v>153</v>
      </c>
      <c r="N8" s="19" t="s">
        <v>158</v>
      </c>
      <c r="O8" s="20" t="s">
        <v>161</v>
      </c>
      <c r="P8" s="17" t="s">
        <v>162</v>
      </c>
      <c r="Q8" s="18" t="s">
        <v>157</v>
      </c>
      <c r="R8" s="19" t="s">
        <v>153</v>
      </c>
      <c r="S8" s="20" t="s">
        <v>163</v>
      </c>
    </row>
    <row r="9" spans="1:21" x14ac:dyDescent="0.25">
      <c r="A9" s="21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1" x14ac:dyDescent="0.25">
      <c r="A10" s="93" t="s">
        <v>126</v>
      </c>
      <c r="B10" s="94"/>
      <c r="C10" s="4" t="s">
        <v>118</v>
      </c>
      <c r="D10" s="74">
        <v>1</v>
      </c>
      <c r="E10" s="75"/>
      <c r="F10" s="75"/>
      <c r="G10" s="76"/>
      <c r="H10" s="77">
        <v>2</v>
      </c>
      <c r="I10" s="78"/>
      <c r="J10" s="78"/>
      <c r="K10" s="79"/>
      <c r="L10" s="74">
        <v>3</v>
      </c>
      <c r="M10" s="75"/>
      <c r="N10" s="75"/>
      <c r="O10" s="76"/>
      <c r="P10" s="80">
        <v>4</v>
      </c>
      <c r="Q10" s="78"/>
      <c r="R10" s="78"/>
      <c r="S10" s="79"/>
      <c r="U10" t="s">
        <v>242</v>
      </c>
    </row>
    <row r="11" spans="1:21" x14ac:dyDescent="0.25">
      <c r="A11" s="95"/>
      <c r="B11" s="96"/>
      <c r="C11" s="5" t="s">
        <v>127</v>
      </c>
      <c r="D11" s="6">
        <v>0</v>
      </c>
      <c r="E11" s="7" t="s">
        <v>128</v>
      </c>
      <c r="F11" s="8" t="s">
        <v>129</v>
      </c>
      <c r="G11" s="9" t="s">
        <v>130</v>
      </c>
      <c r="H11" s="6">
        <v>0</v>
      </c>
      <c r="I11" s="7" t="s">
        <v>128</v>
      </c>
      <c r="J11" s="8" t="s">
        <v>129</v>
      </c>
      <c r="K11" s="9" t="s">
        <v>130</v>
      </c>
      <c r="L11" s="6">
        <v>0</v>
      </c>
      <c r="M11" s="7" t="s">
        <v>128</v>
      </c>
      <c r="N11" s="8" t="s">
        <v>129</v>
      </c>
      <c r="O11" s="9" t="s">
        <v>130</v>
      </c>
      <c r="P11" s="10">
        <v>0</v>
      </c>
      <c r="Q11" s="7" t="s">
        <v>128</v>
      </c>
      <c r="R11" s="8" t="s">
        <v>129</v>
      </c>
      <c r="S11" s="9" t="s">
        <v>130</v>
      </c>
      <c r="U11" t="s">
        <v>243</v>
      </c>
    </row>
    <row r="12" spans="1:21" x14ac:dyDescent="0.25">
      <c r="A12" s="88" t="s">
        <v>131</v>
      </c>
      <c r="B12" s="90" t="s">
        <v>164</v>
      </c>
      <c r="C12" s="11" t="s">
        <v>133</v>
      </c>
      <c r="D12" s="12" t="s">
        <v>134</v>
      </c>
      <c r="E12" s="13" t="s">
        <v>134</v>
      </c>
      <c r="F12" s="14" t="s">
        <v>134</v>
      </c>
      <c r="G12" s="13" t="s">
        <v>134</v>
      </c>
      <c r="H12" s="12" t="s">
        <v>134</v>
      </c>
      <c r="I12" s="13" t="s">
        <v>134</v>
      </c>
      <c r="J12" s="14" t="s">
        <v>134</v>
      </c>
      <c r="K12" s="13" t="s">
        <v>134</v>
      </c>
      <c r="L12" s="12" t="s">
        <v>134</v>
      </c>
      <c r="M12" s="13" t="s">
        <v>134</v>
      </c>
      <c r="N12" s="14" t="s">
        <v>134</v>
      </c>
      <c r="O12" s="13" t="s">
        <v>134</v>
      </c>
      <c r="P12" s="12" t="s">
        <v>134</v>
      </c>
      <c r="Q12" s="13" t="s">
        <v>134</v>
      </c>
      <c r="R12" s="14" t="s">
        <v>134</v>
      </c>
      <c r="S12" s="13" t="s">
        <v>134</v>
      </c>
    </row>
    <row r="13" spans="1:21" x14ac:dyDescent="0.25">
      <c r="A13" s="88"/>
      <c r="B13" s="91"/>
      <c r="C13" s="11" t="s">
        <v>135</v>
      </c>
      <c r="D13" s="12" t="s">
        <v>134</v>
      </c>
      <c r="E13" s="13" t="s">
        <v>134</v>
      </c>
      <c r="F13" s="14" t="s">
        <v>134</v>
      </c>
      <c r="G13" s="13" t="s">
        <v>134</v>
      </c>
      <c r="H13" s="12" t="s">
        <v>134</v>
      </c>
      <c r="I13" s="13" t="s">
        <v>134</v>
      </c>
      <c r="J13" s="14" t="s">
        <v>134</v>
      </c>
      <c r="K13" s="13" t="s">
        <v>134</v>
      </c>
      <c r="L13" s="12" t="s">
        <v>134</v>
      </c>
      <c r="M13" s="13" t="s">
        <v>134</v>
      </c>
      <c r="N13" s="14" t="s">
        <v>134</v>
      </c>
      <c r="O13" s="13" t="s">
        <v>134</v>
      </c>
      <c r="P13" s="12" t="s">
        <v>134</v>
      </c>
      <c r="Q13" s="13" t="s">
        <v>134</v>
      </c>
      <c r="R13" s="14" t="s">
        <v>134</v>
      </c>
      <c r="S13" s="13" t="s">
        <v>134</v>
      </c>
    </row>
    <row r="14" spans="1:21" x14ac:dyDescent="0.25">
      <c r="A14" s="88"/>
      <c r="B14" s="91"/>
      <c r="C14" s="11" t="s">
        <v>136</v>
      </c>
      <c r="D14" s="15" t="s">
        <v>141</v>
      </c>
      <c r="E14" s="7" t="s">
        <v>142</v>
      </c>
      <c r="F14" s="8" t="s">
        <v>143</v>
      </c>
      <c r="G14" s="9" t="s">
        <v>144</v>
      </c>
      <c r="H14" s="15" t="s">
        <v>165</v>
      </c>
      <c r="I14" s="7" t="s">
        <v>166</v>
      </c>
      <c r="J14" s="8" t="s">
        <v>167</v>
      </c>
      <c r="K14" s="9" t="s">
        <v>168</v>
      </c>
      <c r="L14" s="15" t="s">
        <v>169</v>
      </c>
      <c r="M14" s="7" t="s">
        <v>170</v>
      </c>
      <c r="N14" s="8" t="s">
        <v>171</v>
      </c>
      <c r="O14" s="9" t="s">
        <v>172</v>
      </c>
      <c r="P14" s="15" t="s">
        <v>173</v>
      </c>
      <c r="Q14" s="7" t="s">
        <v>174</v>
      </c>
      <c r="R14" s="8" t="s">
        <v>170</v>
      </c>
      <c r="S14" s="9" t="s">
        <v>175</v>
      </c>
    </row>
    <row r="15" spans="1:21" x14ac:dyDescent="0.25">
      <c r="A15" s="89"/>
      <c r="B15" s="92"/>
      <c r="C15" s="16" t="s">
        <v>152</v>
      </c>
      <c r="D15" s="17" t="s">
        <v>157</v>
      </c>
      <c r="E15" s="18" t="s">
        <v>176</v>
      </c>
      <c r="F15" s="19" t="s">
        <v>177</v>
      </c>
      <c r="G15" s="20" t="s">
        <v>159</v>
      </c>
      <c r="H15" s="17" t="s">
        <v>178</v>
      </c>
      <c r="I15" s="18" t="s">
        <v>153</v>
      </c>
      <c r="J15" s="19" t="s">
        <v>176</v>
      </c>
      <c r="K15" s="20" t="s">
        <v>179</v>
      </c>
      <c r="L15" s="17" t="s">
        <v>162</v>
      </c>
      <c r="M15" s="18" t="s">
        <v>180</v>
      </c>
      <c r="N15" s="19" t="s">
        <v>181</v>
      </c>
      <c r="O15" s="20" t="s">
        <v>163</v>
      </c>
      <c r="P15" s="17" t="s">
        <v>182</v>
      </c>
      <c r="Q15" s="18" t="s">
        <v>160</v>
      </c>
      <c r="R15" s="19" t="s">
        <v>180</v>
      </c>
      <c r="S15" s="20" t="s">
        <v>183</v>
      </c>
    </row>
    <row r="17" spans="1:19" x14ac:dyDescent="0.25">
      <c r="A17" s="93" t="s">
        <v>126</v>
      </c>
      <c r="B17" s="94"/>
      <c r="C17" s="4" t="s">
        <v>118</v>
      </c>
      <c r="D17" s="74">
        <v>1</v>
      </c>
      <c r="E17" s="75"/>
      <c r="F17" s="75"/>
      <c r="G17" s="76"/>
      <c r="H17" s="77">
        <v>2</v>
      </c>
      <c r="I17" s="78"/>
      <c r="J17" s="78"/>
      <c r="K17" s="79"/>
      <c r="L17" s="74">
        <v>3</v>
      </c>
      <c r="M17" s="75"/>
      <c r="N17" s="75"/>
      <c r="O17" s="76"/>
      <c r="P17" s="80">
        <v>4</v>
      </c>
      <c r="Q17" s="78"/>
      <c r="R17" s="78"/>
      <c r="S17" s="79"/>
    </row>
    <row r="18" spans="1:19" x14ac:dyDescent="0.25">
      <c r="A18" s="95"/>
      <c r="B18" s="96"/>
      <c r="C18" s="5" t="s">
        <v>127</v>
      </c>
      <c r="D18" s="6">
        <v>0</v>
      </c>
      <c r="E18" s="7" t="s">
        <v>128</v>
      </c>
      <c r="F18" s="8" t="s">
        <v>129</v>
      </c>
      <c r="G18" s="9" t="s">
        <v>130</v>
      </c>
      <c r="H18" s="6">
        <v>0</v>
      </c>
      <c r="I18" s="7" t="s">
        <v>128</v>
      </c>
      <c r="J18" s="8" t="s">
        <v>129</v>
      </c>
      <c r="K18" s="9" t="s">
        <v>130</v>
      </c>
      <c r="L18" s="6">
        <v>0</v>
      </c>
      <c r="M18" s="7" t="s">
        <v>128</v>
      </c>
      <c r="N18" s="8" t="s">
        <v>129</v>
      </c>
      <c r="O18" s="9" t="s">
        <v>130</v>
      </c>
      <c r="P18" s="10">
        <v>0</v>
      </c>
      <c r="Q18" s="7" t="s">
        <v>128</v>
      </c>
      <c r="R18" s="8" t="s">
        <v>129</v>
      </c>
      <c r="S18" s="9" t="s">
        <v>130</v>
      </c>
    </row>
    <row r="19" spans="1:19" x14ac:dyDescent="0.25">
      <c r="A19" s="97" t="s">
        <v>184</v>
      </c>
      <c r="B19" s="90" t="s">
        <v>132</v>
      </c>
      <c r="C19" s="11" t="s">
        <v>133</v>
      </c>
      <c r="D19" s="12" t="s">
        <v>134</v>
      </c>
      <c r="E19" s="13" t="s">
        <v>134</v>
      </c>
      <c r="F19" s="14" t="s">
        <v>134</v>
      </c>
      <c r="G19" s="13" t="s">
        <v>134</v>
      </c>
      <c r="H19" s="12" t="s">
        <v>134</v>
      </c>
      <c r="I19" s="13" t="s">
        <v>134</v>
      </c>
      <c r="J19" s="14" t="s">
        <v>134</v>
      </c>
      <c r="K19" s="13" t="s">
        <v>134</v>
      </c>
      <c r="L19" s="12" t="s">
        <v>134</v>
      </c>
      <c r="M19" s="13" t="s">
        <v>134</v>
      </c>
      <c r="N19" s="14" t="s">
        <v>134</v>
      </c>
      <c r="O19" s="13" t="s">
        <v>134</v>
      </c>
      <c r="P19" s="12" t="s">
        <v>134</v>
      </c>
      <c r="Q19" s="13" t="s">
        <v>134</v>
      </c>
      <c r="R19" s="14" t="s">
        <v>134</v>
      </c>
      <c r="S19" s="13" t="s">
        <v>134</v>
      </c>
    </row>
    <row r="20" spans="1:19" x14ac:dyDescent="0.25">
      <c r="A20" s="97"/>
      <c r="B20" s="91"/>
      <c r="C20" s="11" t="s">
        <v>135</v>
      </c>
      <c r="D20" s="12" t="s">
        <v>134</v>
      </c>
      <c r="E20" s="13" t="s">
        <v>134</v>
      </c>
      <c r="F20" s="14" t="s">
        <v>134</v>
      </c>
      <c r="G20" s="13" t="s">
        <v>134</v>
      </c>
      <c r="H20" s="12" t="s">
        <v>134</v>
      </c>
      <c r="I20" s="13" t="s">
        <v>134</v>
      </c>
      <c r="J20" s="14" t="s">
        <v>134</v>
      </c>
      <c r="K20" s="13" t="s">
        <v>134</v>
      </c>
      <c r="L20" s="12" t="s">
        <v>134</v>
      </c>
      <c r="M20" s="13" t="s">
        <v>134</v>
      </c>
      <c r="N20" s="14" t="s">
        <v>134</v>
      </c>
      <c r="O20" s="13" t="s">
        <v>134</v>
      </c>
      <c r="P20" s="12" t="s">
        <v>134</v>
      </c>
      <c r="Q20" s="13" t="s">
        <v>134</v>
      </c>
      <c r="R20" s="14" t="s">
        <v>134</v>
      </c>
      <c r="S20" s="13" t="s">
        <v>134</v>
      </c>
    </row>
    <row r="21" spans="1:19" x14ac:dyDescent="0.25">
      <c r="A21" s="97"/>
      <c r="B21" s="91"/>
      <c r="C21" s="11" t="s">
        <v>136</v>
      </c>
      <c r="D21" s="15" t="s">
        <v>185</v>
      </c>
      <c r="E21" s="7" t="s">
        <v>186</v>
      </c>
      <c r="F21" s="8" t="s">
        <v>187</v>
      </c>
      <c r="G21" s="9" t="s">
        <v>188</v>
      </c>
      <c r="H21" s="15" t="s">
        <v>189</v>
      </c>
      <c r="I21" s="7" t="s">
        <v>146</v>
      </c>
      <c r="J21" s="8" t="s">
        <v>190</v>
      </c>
      <c r="K21" s="9" t="s">
        <v>191</v>
      </c>
      <c r="L21" s="15" t="s">
        <v>192</v>
      </c>
      <c r="M21" s="7" t="s">
        <v>141</v>
      </c>
      <c r="N21" s="8" t="s">
        <v>193</v>
      </c>
      <c r="O21" s="9" t="s">
        <v>167</v>
      </c>
      <c r="P21" s="15" t="s">
        <v>194</v>
      </c>
      <c r="Q21" s="7" t="s">
        <v>195</v>
      </c>
      <c r="R21" s="8" t="s">
        <v>196</v>
      </c>
      <c r="S21" s="9" t="s">
        <v>166</v>
      </c>
    </row>
    <row r="22" spans="1:19" x14ac:dyDescent="0.25">
      <c r="A22" s="98"/>
      <c r="B22" s="92"/>
      <c r="C22" s="16" t="s">
        <v>152</v>
      </c>
      <c r="D22" s="17" t="s">
        <v>197</v>
      </c>
      <c r="E22" s="18" t="s">
        <v>179</v>
      </c>
      <c r="F22" s="19" t="s">
        <v>198</v>
      </c>
      <c r="G22" s="20" t="s">
        <v>199</v>
      </c>
      <c r="H22" s="17" t="s">
        <v>200</v>
      </c>
      <c r="I22" s="18" t="s">
        <v>153</v>
      </c>
      <c r="J22" s="19" t="s">
        <v>161</v>
      </c>
      <c r="K22" s="20" t="s">
        <v>177</v>
      </c>
      <c r="L22" s="17" t="s">
        <v>188</v>
      </c>
      <c r="M22" s="18" t="s">
        <v>157</v>
      </c>
      <c r="N22" s="19" t="s">
        <v>201</v>
      </c>
      <c r="O22" s="20" t="s">
        <v>176</v>
      </c>
      <c r="P22" s="17" t="s">
        <v>202</v>
      </c>
      <c r="Q22" s="18" t="s">
        <v>160</v>
      </c>
      <c r="R22" s="19" t="s">
        <v>203</v>
      </c>
      <c r="S22" s="20" t="s">
        <v>204</v>
      </c>
    </row>
    <row r="23" spans="1:19" x14ac:dyDescent="0.25">
      <c r="A23" s="2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x14ac:dyDescent="0.25">
      <c r="A24" s="93" t="s">
        <v>126</v>
      </c>
      <c r="B24" s="94"/>
      <c r="C24" s="4" t="s">
        <v>118</v>
      </c>
      <c r="D24" s="74">
        <v>1</v>
      </c>
      <c r="E24" s="75"/>
      <c r="F24" s="75"/>
      <c r="G24" s="76"/>
      <c r="H24" s="77">
        <v>2</v>
      </c>
      <c r="I24" s="78"/>
      <c r="J24" s="78"/>
      <c r="K24" s="79"/>
      <c r="L24" s="74">
        <v>3</v>
      </c>
      <c r="M24" s="75"/>
      <c r="N24" s="75"/>
      <c r="O24" s="76"/>
      <c r="P24" s="80">
        <v>4</v>
      </c>
      <c r="Q24" s="78"/>
      <c r="R24" s="78"/>
      <c r="S24" s="79"/>
    </row>
    <row r="25" spans="1:19" x14ac:dyDescent="0.25">
      <c r="A25" s="95"/>
      <c r="B25" s="96"/>
      <c r="C25" s="5" t="s">
        <v>127</v>
      </c>
      <c r="D25" s="6">
        <v>0</v>
      </c>
      <c r="E25" s="7" t="s">
        <v>128</v>
      </c>
      <c r="F25" s="8" t="s">
        <v>129</v>
      </c>
      <c r="G25" s="9" t="s">
        <v>130</v>
      </c>
      <c r="H25" s="6">
        <v>0</v>
      </c>
      <c r="I25" s="7" t="s">
        <v>128</v>
      </c>
      <c r="J25" s="8" t="s">
        <v>129</v>
      </c>
      <c r="K25" s="9" t="s">
        <v>130</v>
      </c>
      <c r="L25" s="6">
        <v>0</v>
      </c>
      <c r="M25" s="7" t="s">
        <v>128</v>
      </c>
      <c r="N25" s="8" t="s">
        <v>129</v>
      </c>
      <c r="O25" s="9" t="s">
        <v>130</v>
      </c>
      <c r="P25" s="10">
        <v>0</v>
      </c>
      <c r="Q25" s="7" t="s">
        <v>128</v>
      </c>
      <c r="R25" s="8" t="s">
        <v>129</v>
      </c>
      <c r="S25" s="9" t="s">
        <v>130</v>
      </c>
    </row>
    <row r="26" spans="1:19" x14ac:dyDescent="0.25">
      <c r="A26" s="97" t="s">
        <v>184</v>
      </c>
      <c r="B26" s="90" t="s">
        <v>164</v>
      </c>
      <c r="C26" s="11" t="s">
        <v>133</v>
      </c>
      <c r="D26" s="12" t="s">
        <v>134</v>
      </c>
      <c r="E26" s="13" t="s">
        <v>134</v>
      </c>
      <c r="F26" s="14" t="s">
        <v>134</v>
      </c>
      <c r="G26" s="13" t="s">
        <v>134</v>
      </c>
      <c r="H26" s="12" t="s">
        <v>134</v>
      </c>
      <c r="I26" s="13" t="s">
        <v>134</v>
      </c>
      <c r="J26" s="14" t="s">
        <v>134</v>
      </c>
      <c r="K26" s="13" t="s">
        <v>134</v>
      </c>
      <c r="L26" s="12" t="s">
        <v>134</v>
      </c>
      <c r="M26" s="13" t="s">
        <v>134</v>
      </c>
      <c r="N26" s="14" t="s">
        <v>134</v>
      </c>
      <c r="O26" s="13" t="s">
        <v>134</v>
      </c>
      <c r="P26" s="23" t="s">
        <v>205</v>
      </c>
      <c r="Q26" s="13" t="s">
        <v>134</v>
      </c>
      <c r="R26" s="14" t="s">
        <v>134</v>
      </c>
      <c r="S26" s="13" t="s">
        <v>134</v>
      </c>
    </row>
    <row r="27" spans="1:19" x14ac:dyDescent="0.25">
      <c r="A27" s="97"/>
      <c r="B27" s="91"/>
      <c r="C27" s="11" t="s">
        <v>135</v>
      </c>
      <c r="D27" s="12" t="s">
        <v>134</v>
      </c>
      <c r="E27" s="13" t="s">
        <v>134</v>
      </c>
      <c r="F27" s="14" t="s">
        <v>134</v>
      </c>
      <c r="G27" s="13" t="s">
        <v>134</v>
      </c>
      <c r="H27" s="12" t="s">
        <v>134</v>
      </c>
      <c r="I27" s="13" t="s">
        <v>134</v>
      </c>
      <c r="J27" s="14" t="s">
        <v>134</v>
      </c>
      <c r="K27" s="13" t="s">
        <v>134</v>
      </c>
      <c r="L27" s="12" t="s">
        <v>134</v>
      </c>
      <c r="M27" s="13" t="s">
        <v>134</v>
      </c>
      <c r="N27" s="14" t="s">
        <v>134</v>
      </c>
      <c r="O27" s="13" t="s">
        <v>134</v>
      </c>
      <c r="P27" s="12" t="s">
        <v>134</v>
      </c>
      <c r="Q27" s="13" t="s">
        <v>134</v>
      </c>
      <c r="R27" s="14" t="s">
        <v>134</v>
      </c>
      <c r="S27" s="13" t="s">
        <v>134</v>
      </c>
    </row>
    <row r="28" spans="1:19" x14ac:dyDescent="0.25">
      <c r="A28" s="97"/>
      <c r="B28" s="91"/>
      <c r="C28" s="11" t="s">
        <v>136</v>
      </c>
      <c r="D28" s="15" t="s">
        <v>189</v>
      </c>
      <c r="E28" s="7" t="s">
        <v>206</v>
      </c>
      <c r="F28" s="8" t="s">
        <v>190</v>
      </c>
      <c r="G28" s="9" t="s">
        <v>191</v>
      </c>
      <c r="H28" s="15" t="s">
        <v>149</v>
      </c>
      <c r="I28" s="7" t="s">
        <v>170</v>
      </c>
      <c r="J28" s="8" t="s">
        <v>207</v>
      </c>
      <c r="K28" s="9" t="s">
        <v>208</v>
      </c>
      <c r="L28" s="15" t="s">
        <v>209</v>
      </c>
      <c r="M28" s="7" t="s">
        <v>165</v>
      </c>
      <c r="N28" s="8" t="s">
        <v>210</v>
      </c>
      <c r="O28" s="9" t="s">
        <v>211</v>
      </c>
      <c r="P28" s="15" t="s">
        <v>212</v>
      </c>
      <c r="Q28" s="7" t="s">
        <v>213</v>
      </c>
      <c r="R28" s="8" t="s">
        <v>214</v>
      </c>
      <c r="S28" s="9" t="s">
        <v>215</v>
      </c>
    </row>
    <row r="29" spans="1:19" x14ac:dyDescent="0.25">
      <c r="A29" s="98"/>
      <c r="B29" s="92"/>
      <c r="C29" s="16" t="s">
        <v>152</v>
      </c>
      <c r="D29" s="17" t="s">
        <v>200</v>
      </c>
      <c r="E29" s="18" t="s">
        <v>153</v>
      </c>
      <c r="F29" s="19" t="s">
        <v>179</v>
      </c>
      <c r="G29" s="20" t="s">
        <v>177</v>
      </c>
      <c r="H29" s="17" t="s">
        <v>216</v>
      </c>
      <c r="I29" s="18" t="s">
        <v>180</v>
      </c>
      <c r="J29" s="19" t="s">
        <v>153</v>
      </c>
      <c r="K29" s="20" t="s">
        <v>176</v>
      </c>
      <c r="L29" s="17" t="s">
        <v>191</v>
      </c>
      <c r="M29" s="18" t="s">
        <v>178</v>
      </c>
      <c r="N29" s="19" t="s">
        <v>197</v>
      </c>
      <c r="O29" s="20" t="s">
        <v>181</v>
      </c>
      <c r="P29" s="17" t="s">
        <v>167</v>
      </c>
      <c r="Q29" s="18" t="s">
        <v>162</v>
      </c>
      <c r="R29" s="19" t="s">
        <v>200</v>
      </c>
      <c r="S29" s="20" t="s">
        <v>217</v>
      </c>
    </row>
    <row r="31" spans="1:19" x14ac:dyDescent="0.25">
      <c r="A31" s="93" t="s">
        <v>126</v>
      </c>
      <c r="B31" s="94"/>
      <c r="C31" s="4" t="s">
        <v>118</v>
      </c>
      <c r="D31" s="74">
        <v>1</v>
      </c>
      <c r="E31" s="75"/>
      <c r="F31" s="75"/>
      <c r="G31" s="76"/>
      <c r="H31" s="77">
        <v>2</v>
      </c>
      <c r="I31" s="78"/>
      <c r="J31" s="78"/>
      <c r="K31" s="79"/>
      <c r="L31" s="74">
        <v>3</v>
      </c>
      <c r="M31" s="75"/>
      <c r="N31" s="75"/>
      <c r="O31" s="76"/>
      <c r="P31" s="80">
        <v>4</v>
      </c>
      <c r="Q31" s="78"/>
      <c r="R31" s="78"/>
      <c r="S31" s="79"/>
    </row>
    <row r="32" spans="1:19" x14ac:dyDescent="0.25">
      <c r="A32" s="95"/>
      <c r="B32" s="96"/>
      <c r="C32" s="5" t="s">
        <v>127</v>
      </c>
      <c r="D32" s="6">
        <v>0</v>
      </c>
      <c r="E32" s="7" t="s">
        <v>128</v>
      </c>
      <c r="F32" s="8" t="s">
        <v>129</v>
      </c>
      <c r="G32" s="9" t="s">
        <v>130</v>
      </c>
      <c r="H32" s="6">
        <v>0</v>
      </c>
      <c r="I32" s="7" t="s">
        <v>128</v>
      </c>
      <c r="J32" s="8" t="s">
        <v>129</v>
      </c>
      <c r="K32" s="9" t="s">
        <v>130</v>
      </c>
      <c r="L32" s="6">
        <v>0</v>
      </c>
      <c r="M32" s="7" t="s">
        <v>128</v>
      </c>
      <c r="N32" s="8" t="s">
        <v>129</v>
      </c>
      <c r="O32" s="9" t="s">
        <v>130</v>
      </c>
      <c r="P32" s="10">
        <v>0</v>
      </c>
      <c r="Q32" s="7" t="s">
        <v>128</v>
      </c>
      <c r="R32" s="8" t="s">
        <v>129</v>
      </c>
      <c r="S32" s="9" t="s">
        <v>130</v>
      </c>
    </row>
    <row r="33" spans="1:19" x14ac:dyDescent="0.25">
      <c r="A33" s="99" t="s">
        <v>218</v>
      </c>
      <c r="B33" s="90" t="s">
        <v>132</v>
      </c>
      <c r="C33" s="11" t="s">
        <v>133</v>
      </c>
      <c r="D33" s="12" t="s">
        <v>134</v>
      </c>
      <c r="E33" s="13" t="s">
        <v>134</v>
      </c>
      <c r="F33" s="14" t="s">
        <v>134</v>
      </c>
      <c r="G33" s="13" t="s">
        <v>134</v>
      </c>
      <c r="H33" s="12" t="s">
        <v>134</v>
      </c>
      <c r="I33" s="13" t="s">
        <v>134</v>
      </c>
      <c r="J33" s="14" t="s">
        <v>134</v>
      </c>
      <c r="K33" s="13" t="s">
        <v>134</v>
      </c>
      <c r="L33" s="12" t="s">
        <v>134</v>
      </c>
      <c r="M33" s="13" t="s">
        <v>134</v>
      </c>
      <c r="N33" s="14" t="s">
        <v>134</v>
      </c>
      <c r="O33" s="13" t="s">
        <v>134</v>
      </c>
      <c r="P33" s="12" t="s">
        <v>134</v>
      </c>
      <c r="Q33" s="13" t="s">
        <v>134</v>
      </c>
      <c r="R33" s="14" t="s">
        <v>134</v>
      </c>
      <c r="S33" s="13" t="s">
        <v>134</v>
      </c>
    </row>
    <row r="34" spans="1:19" x14ac:dyDescent="0.25">
      <c r="A34" s="99"/>
      <c r="B34" s="91"/>
      <c r="C34" s="11" t="s">
        <v>135</v>
      </c>
      <c r="D34" s="12" t="s">
        <v>134</v>
      </c>
      <c r="E34" s="13" t="s">
        <v>134</v>
      </c>
      <c r="F34" s="14" t="s">
        <v>134</v>
      </c>
      <c r="G34" s="13" t="s">
        <v>134</v>
      </c>
      <c r="H34" s="12" t="s">
        <v>134</v>
      </c>
      <c r="I34" s="13" t="s">
        <v>134</v>
      </c>
      <c r="J34" s="14" t="s">
        <v>134</v>
      </c>
      <c r="K34" s="13" t="s">
        <v>134</v>
      </c>
      <c r="L34" s="12" t="s">
        <v>134</v>
      </c>
      <c r="M34" s="13" t="s">
        <v>134</v>
      </c>
      <c r="N34" s="14" t="s">
        <v>134</v>
      </c>
      <c r="O34" s="13" t="s">
        <v>134</v>
      </c>
      <c r="P34" s="12" t="s">
        <v>134</v>
      </c>
      <c r="Q34" s="13" t="s">
        <v>134</v>
      </c>
      <c r="R34" s="14" t="s">
        <v>134</v>
      </c>
      <c r="S34" s="13" t="s">
        <v>134</v>
      </c>
    </row>
    <row r="35" spans="1:19" x14ac:dyDescent="0.25">
      <c r="A35" s="99"/>
      <c r="B35" s="91"/>
      <c r="C35" s="11" t="s">
        <v>136</v>
      </c>
      <c r="D35" s="15" t="s">
        <v>219</v>
      </c>
      <c r="E35" s="7" t="s">
        <v>193</v>
      </c>
      <c r="F35" s="8" t="s">
        <v>191</v>
      </c>
      <c r="G35" s="9" t="s">
        <v>220</v>
      </c>
      <c r="H35" s="15" t="s">
        <v>221</v>
      </c>
      <c r="I35" s="7" t="s">
        <v>214</v>
      </c>
      <c r="J35" s="8" t="s">
        <v>211</v>
      </c>
      <c r="K35" s="9" t="s">
        <v>222</v>
      </c>
      <c r="L35" s="15" t="s">
        <v>223</v>
      </c>
      <c r="M35" s="7" t="s">
        <v>214</v>
      </c>
      <c r="N35" s="8" t="s">
        <v>211</v>
      </c>
      <c r="O35" s="9" t="s">
        <v>193</v>
      </c>
      <c r="P35" s="15" t="s">
        <v>224</v>
      </c>
      <c r="Q35" s="7" t="s">
        <v>225</v>
      </c>
      <c r="R35" s="8" t="s">
        <v>215</v>
      </c>
      <c r="S35" s="9" t="s">
        <v>226</v>
      </c>
    </row>
    <row r="36" spans="1:19" x14ac:dyDescent="0.25">
      <c r="A36" s="100"/>
      <c r="B36" s="92"/>
      <c r="C36" s="16" t="s">
        <v>152</v>
      </c>
      <c r="D36" s="17" t="s">
        <v>227</v>
      </c>
      <c r="E36" s="18" t="s">
        <v>163</v>
      </c>
      <c r="F36" s="19" t="s">
        <v>177</v>
      </c>
      <c r="G36" s="20" t="s">
        <v>198</v>
      </c>
      <c r="H36" s="17" t="s">
        <v>228</v>
      </c>
      <c r="I36" s="18" t="s">
        <v>229</v>
      </c>
      <c r="J36" s="19" t="s">
        <v>181</v>
      </c>
      <c r="K36" s="20" t="s">
        <v>163</v>
      </c>
      <c r="L36" s="17" t="s">
        <v>138</v>
      </c>
      <c r="M36" s="18" t="s">
        <v>229</v>
      </c>
      <c r="N36" s="19" t="s">
        <v>181</v>
      </c>
      <c r="O36" s="20" t="s">
        <v>163</v>
      </c>
      <c r="P36" s="17" t="s">
        <v>230</v>
      </c>
      <c r="Q36" s="18" t="s">
        <v>139</v>
      </c>
      <c r="R36" s="19" t="s">
        <v>217</v>
      </c>
      <c r="S36" s="20" t="s">
        <v>203</v>
      </c>
    </row>
    <row r="37" spans="1:19" x14ac:dyDescent="0.25">
      <c r="A37" s="21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x14ac:dyDescent="0.25">
      <c r="A38" s="93" t="s">
        <v>126</v>
      </c>
      <c r="B38" s="94"/>
      <c r="C38" s="4" t="s">
        <v>118</v>
      </c>
      <c r="D38" s="74">
        <v>1</v>
      </c>
      <c r="E38" s="75"/>
      <c r="F38" s="75"/>
      <c r="G38" s="76"/>
      <c r="H38" s="77">
        <v>2</v>
      </c>
      <c r="I38" s="78"/>
      <c r="J38" s="78"/>
      <c r="K38" s="79"/>
      <c r="L38" s="74">
        <v>3</v>
      </c>
      <c r="M38" s="75"/>
      <c r="N38" s="75"/>
      <c r="O38" s="76"/>
      <c r="P38" s="80">
        <v>4</v>
      </c>
      <c r="Q38" s="78"/>
      <c r="R38" s="78"/>
      <c r="S38" s="79"/>
    </row>
    <row r="39" spans="1:19" x14ac:dyDescent="0.25">
      <c r="A39" s="95"/>
      <c r="B39" s="96"/>
      <c r="C39" s="5" t="s">
        <v>127</v>
      </c>
      <c r="D39" s="6">
        <v>0</v>
      </c>
      <c r="E39" s="7" t="s">
        <v>128</v>
      </c>
      <c r="F39" s="8" t="s">
        <v>129</v>
      </c>
      <c r="G39" s="9" t="s">
        <v>130</v>
      </c>
      <c r="H39" s="6">
        <v>0</v>
      </c>
      <c r="I39" s="7" t="s">
        <v>128</v>
      </c>
      <c r="J39" s="8" t="s">
        <v>129</v>
      </c>
      <c r="K39" s="9" t="s">
        <v>130</v>
      </c>
      <c r="L39" s="6">
        <v>0</v>
      </c>
      <c r="M39" s="7" t="s">
        <v>128</v>
      </c>
      <c r="N39" s="8" t="s">
        <v>129</v>
      </c>
      <c r="O39" s="9" t="s">
        <v>130</v>
      </c>
      <c r="P39" s="10">
        <v>0</v>
      </c>
      <c r="Q39" s="7" t="s">
        <v>128</v>
      </c>
      <c r="R39" s="8" t="s">
        <v>129</v>
      </c>
      <c r="S39" s="9" t="s">
        <v>130</v>
      </c>
    </row>
    <row r="40" spans="1:19" x14ac:dyDescent="0.25">
      <c r="A40" s="99" t="s">
        <v>218</v>
      </c>
      <c r="B40" s="90" t="s">
        <v>164</v>
      </c>
      <c r="C40" s="11" t="s">
        <v>133</v>
      </c>
      <c r="D40" s="12" t="s">
        <v>134</v>
      </c>
      <c r="E40" s="13" t="s">
        <v>134</v>
      </c>
      <c r="F40" s="14" t="s">
        <v>134</v>
      </c>
      <c r="G40" s="13" t="s">
        <v>134</v>
      </c>
      <c r="H40" s="12" t="s">
        <v>134</v>
      </c>
      <c r="I40" s="13" t="s">
        <v>134</v>
      </c>
      <c r="J40" s="14" t="s">
        <v>134</v>
      </c>
      <c r="K40" s="13" t="s">
        <v>134</v>
      </c>
      <c r="L40" s="12" t="s">
        <v>134</v>
      </c>
      <c r="M40" s="13" t="s">
        <v>134</v>
      </c>
      <c r="N40" s="14" t="s">
        <v>134</v>
      </c>
      <c r="O40" s="13" t="s">
        <v>134</v>
      </c>
      <c r="P40" s="23" t="s">
        <v>205</v>
      </c>
      <c r="Q40" s="13" t="s">
        <v>134</v>
      </c>
      <c r="R40" s="14" t="s">
        <v>134</v>
      </c>
      <c r="S40" s="13" t="s">
        <v>134</v>
      </c>
    </row>
    <row r="41" spans="1:19" x14ac:dyDescent="0.25">
      <c r="A41" s="99"/>
      <c r="B41" s="91"/>
      <c r="C41" s="11" t="s">
        <v>135</v>
      </c>
      <c r="D41" s="12" t="s">
        <v>134</v>
      </c>
      <c r="E41" s="13" t="s">
        <v>134</v>
      </c>
      <c r="F41" s="14" t="s">
        <v>134</v>
      </c>
      <c r="G41" s="13" t="s">
        <v>134</v>
      </c>
      <c r="H41" s="12" t="s">
        <v>134</v>
      </c>
      <c r="I41" s="13" t="s">
        <v>134</v>
      </c>
      <c r="J41" s="14" t="s">
        <v>134</v>
      </c>
      <c r="K41" s="13" t="s">
        <v>134</v>
      </c>
      <c r="L41" s="12" t="s">
        <v>134</v>
      </c>
      <c r="M41" s="13" t="s">
        <v>134</v>
      </c>
      <c r="N41" s="14" t="s">
        <v>134</v>
      </c>
      <c r="O41" s="13" t="s">
        <v>134</v>
      </c>
      <c r="P41" s="12" t="s">
        <v>134</v>
      </c>
      <c r="Q41" s="13" t="s">
        <v>134</v>
      </c>
      <c r="R41" s="14" t="s">
        <v>134</v>
      </c>
      <c r="S41" s="13" t="s">
        <v>134</v>
      </c>
    </row>
    <row r="42" spans="1:19" x14ac:dyDescent="0.25">
      <c r="A42" s="99"/>
      <c r="B42" s="91"/>
      <c r="C42" s="11" t="s">
        <v>136</v>
      </c>
      <c r="D42" s="15" t="s">
        <v>221</v>
      </c>
      <c r="E42" s="7" t="s">
        <v>226</v>
      </c>
      <c r="F42" s="8" t="s">
        <v>208</v>
      </c>
      <c r="G42" s="9" t="s">
        <v>230</v>
      </c>
      <c r="H42" s="15" t="s">
        <v>231</v>
      </c>
      <c r="I42" s="7" t="s">
        <v>189</v>
      </c>
      <c r="J42" s="8" t="s">
        <v>232</v>
      </c>
      <c r="K42" s="9" t="s">
        <v>193</v>
      </c>
      <c r="L42" s="15" t="s">
        <v>233</v>
      </c>
      <c r="M42" s="7" t="s">
        <v>234</v>
      </c>
      <c r="N42" s="8" t="s">
        <v>235</v>
      </c>
      <c r="O42" s="9" t="s">
        <v>210</v>
      </c>
      <c r="P42" s="15" t="s">
        <v>236</v>
      </c>
      <c r="Q42" s="7" t="s">
        <v>194</v>
      </c>
      <c r="R42" s="8" t="s">
        <v>237</v>
      </c>
      <c r="S42" s="9" t="s">
        <v>238</v>
      </c>
    </row>
    <row r="43" spans="1:19" x14ac:dyDescent="0.25">
      <c r="A43" s="100"/>
      <c r="B43" s="92"/>
      <c r="C43" s="16" t="s">
        <v>152</v>
      </c>
      <c r="D43" s="17" t="s">
        <v>228</v>
      </c>
      <c r="E43" s="18" t="s">
        <v>203</v>
      </c>
      <c r="F43" s="19" t="s">
        <v>176</v>
      </c>
      <c r="G43" s="20" t="s">
        <v>179</v>
      </c>
      <c r="H43" s="17" t="s">
        <v>138</v>
      </c>
      <c r="I43" s="18" t="s">
        <v>200</v>
      </c>
      <c r="J43" s="19" t="s">
        <v>181</v>
      </c>
      <c r="K43" s="20" t="s">
        <v>153</v>
      </c>
      <c r="L43" s="17" t="s">
        <v>142</v>
      </c>
      <c r="M43" s="18" t="s">
        <v>188</v>
      </c>
      <c r="N43" s="19" t="s">
        <v>239</v>
      </c>
      <c r="O43" s="20" t="s">
        <v>197</v>
      </c>
      <c r="P43" s="17" t="s">
        <v>207</v>
      </c>
      <c r="Q43" s="18" t="s">
        <v>202</v>
      </c>
      <c r="R43" s="19" t="s">
        <v>240</v>
      </c>
      <c r="S43" s="20" t="s">
        <v>229</v>
      </c>
    </row>
  </sheetData>
  <mergeCells count="42">
    <mergeCell ref="A40:A43"/>
    <mergeCell ref="B40:B43"/>
    <mergeCell ref="A31:B32"/>
    <mergeCell ref="D31:G31"/>
    <mergeCell ref="H31:K31"/>
    <mergeCell ref="A38:B39"/>
    <mergeCell ref="D38:G38"/>
    <mergeCell ref="H38:K38"/>
    <mergeCell ref="A33:A36"/>
    <mergeCell ref="B33:B36"/>
    <mergeCell ref="A19:A22"/>
    <mergeCell ref="B19:B22"/>
    <mergeCell ref="L38:O38"/>
    <mergeCell ref="P38:S38"/>
    <mergeCell ref="L31:O31"/>
    <mergeCell ref="P31:S31"/>
    <mergeCell ref="A26:A29"/>
    <mergeCell ref="B26:B29"/>
    <mergeCell ref="A24:B25"/>
    <mergeCell ref="D24:G24"/>
    <mergeCell ref="H24:K24"/>
    <mergeCell ref="L24:O24"/>
    <mergeCell ref="P24:S24"/>
    <mergeCell ref="L17:O17"/>
    <mergeCell ref="P17:S17"/>
    <mergeCell ref="L10:O10"/>
    <mergeCell ref="P10:S10"/>
    <mergeCell ref="A12:A15"/>
    <mergeCell ref="B12:B15"/>
    <mergeCell ref="A17:B18"/>
    <mergeCell ref="D17:G17"/>
    <mergeCell ref="H17:K17"/>
    <mergeCell ref="A3:B4"/>
    <mergeCell ref="D3:G3"/>
    <mergeCell ref="H3:K3"/>
    <mergeCell ref="L3:O3"/>
    <mergeCell ref="P3:S3"/>
    <mergeCell ref="A5:A8"/>
    <mergeCell ref="B5:B8"/>
    <mergeCell ref="A10:B11"/>
    <mergeCell ref="D10:G10"/>
    <mergeCell ref="H10:K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3"/>
  <sheetViews>
    <sheetView topLeftCell="A19" workbookViewId="0">
      <selection activeCell="D40" sqref="D40:S40"/>
    </sheetView>
  </sheetViews>
  <sheetFormatPr baseColWidth="10" defaultRowHeight="15" x14ac:dyDescent="0.25"/>
  <cols>
    <col min="1" max="2" width="7" customWidth="1"/>
    <col min="3" max="3" width="21.7109375" bestFit="1" customWidth="1"/>
    <col min="4" max="19" width="7.42578125" customWidth="1"/>
  </cols>
  <sheetData>
    <row r="3" spans="1:19" x14ac:dyDescent="0.25">
      <c r="A3" s="93" t="s">
        <v>126</v>
      </c>
      <c r="B3" s="94"/>
      <c r="C3" s="4" t="s">
        <v>118</v>
      </c>
      <c r="D3" s="74">
        <v>1</v>
      </c>
      <c r="E3" s="75"/>
      <c r="F3" s="75"/>
      <c r="G3" s="76"/>
      <c r="H3" s="77">
        <v>2</v>
      </c>
      <c r="I3" s="78"/>
      <c r="J3" s="78"/>
      <c r="K3" s="79"/>
      <c r="L3" s="74">
        <v>3</v>
      </c>
      <c r="M3" s="75"/>
      <c r="N3" s="75"/>
      <c r="O3" s="76"/>
      <c r="P3" s="80">
        <v>4</v>
      </c>
      <c r="Q3" s="78"/>
      <c r="R3" s="78"/>
      <c r="S3" s="79"/>
    </row>
    <row r="4" spans="1:19" x14ac:dyDescent="0.25">
      <c r="A4" s="95"/>
      <c r="B4" s="96"/>
      <c r="C4" s="5" t="s">
        <v>127</v>
      </c>
      <c r="D4" s="6">
        <v>0</v>
      </c>
      <c r="E4" s="7" t="s">
        <v>128</v>
      </c>
      <c r="F4" s="8" t="s">
        <v>129</v>
      </c>
      <c r="G4" s="9" t="s">
        <v>130</v>
      </c>
      <c r="H4" s="6">
        <v>0</v>
      </c>
      <c r="I4" s="7" t="s">
        <v>128</v>
      </c>
      <c r="J4" s="8" t="s">
        <v>129</v>
      </c>
      <c r="K4" s="9" t="s">
        <v>130</v>
      </c>
      <c r="L4" s="6">
        <v>0</v>
      </c>
      <c r="M4" s="7" t="s">
        <v>128</v>
      </c>
      <c r="N4" s="8" t="s">
        <v>129</v>
      </c>
      <c r="O4" s="9" t="s">
        <v>130</v>
      </c>
      <c r="P4" s="10">
        <v>0</v>
      </c>
      <c r="Q4" s="7" t="s">
        <v>128</v>
      </c>
      <c r="R4" s="8" t="s">
        <v>129</v>
      </c>
      <c r="S4" s="9" t="s">
        <v>130</v>
      </c>
    </row>
    <row r="5" spans="1:19" x14ac:dyDescent="0.25">
      <c r="A5" s="88" t="s">
        <v>131</v>
      </c>
      <c r="B5" s="90" t="s">
        <v>132</v>
      </c>
      <c r="C5" s="11" t="s">
        <v>133</v>
      </c>
      <c r="D5" s="23" t="s">
        <v>205</v>
      </c>
      <c r="E5" s="13" t="s">
        <v>134</v>
      </c>
      <c r="F5" s="14" t="s">
        <v>134</v>
      </c>
      <c r="G5" s="13" t="s">
        <v>134</v>
      </c>
      <c r="H5" s="23" t="s">
        <v>205</v>
      </c>
      <c r="I5" s="13" t="s">
        <v>134</v>
      </c>
      <c r="J5" s="14" t="s">
        <v>134</v>
      </c>
      <c r="K5" s="13" t="s">
        <v>134</v>
      </c>
      <c r="L5" s="23" t="s">
        <v>205</v>
      </c>
      <c r="M5" s="23" t="s">
        <v>205</v>
      </c>
      <c r="N5" s="14" t="s">
        <v>134</v>
      </c>
      <c r="O5" s="13" t="s">
        <v>134</v>
      </c>
      <c r="P5" s="23" t="s">
        <v>205</v>
      </c>
      <c r="Q5" s="23" t="s">
        <v>205</v>
      </c>
      <c r="R5" s="23" t="s">
        <v>205</v>
      </c>
      <c r="S5" s="23" t="s">
        <v>205</v>
      </c>
    </row>
    <row r="6" spans="1:19" x14ac:dyDescent="0.25">
      <c r="A6" s="88"/>
      <c r="B6" s="91"/>
      <c r="C6" s="11" t="s">
        <v>244</v>
      </c>
      <c r="D6" s="12">
        <v>140</v>
      </c>
      <c r="E6" s="13">
        <v>100</v>
      </c>
      <c r="F6" s="14">
        <v>85</v>
      </c>
      <c r="G6" s="13">
        <v>80</v>
      </c>
      <c r="H6" s="12">
        <v>165</v>
      </c>
      <c r="I6" s="13">
        <v>115</v>
      </c>
      <c r="J6" s="14">
        <v>100</v>
      </c>
      <c r="K6" s="13">
        <v>90</v>
      </c>
      <c r="L6" s="12">
        <v>200</v>
      </c>
      <c r="M6" s="13">
        <v>135</v>
      </c>
      <c r="N6" s="14">
        <v>120</v>
      </c>
      <c r="O6" s="13">
        <v>110</v>
      </c>
      <c r="P6" s="12">
        <v>225</v>
      </c>
      <c r="Q6" s="13">
        <v>160</v>
      </c>
      <c r="R6" s="14">
        <v>135</v>
      </c>
      <c r="S6" s="13">
        <v>125</v>
      </c>
    </row>
    <row r="7" spans="1:19" x14ac:dyDescent="0.25">
      <c r="A7" s="88"/>
      <c r="B7" s="91"/>
      <c r="C7" s="11" t="s">
        <v>245</v>
      </c>
      <c r="D7" s="15">
        <v>90</v>
      </c>
      <c r="E7" s="7">
        <v>65</v>
      </c>
      <c r="F7" s="8">
        <v>60</v>
      </c>
      <c r="G7" s="9">
        <v>50</v>
      </c>
      <c r="H7" s="15">
        <v>110</v>
      </c>
      <c r="I7" s="7">
        <v>80</v>
      </c>
      <c r="J7" s="8">
        <v>65</v>
      </c>
      <c r="K7" s="9">
        <v>60</v>
      </c>
      <c r="L7" s="15">
        <v>130</v>
      </c>
      <c r="M7" s="7">
        <v>90</v>
      </c>
      <c r="N7" s="8">
        <v>80</v>
      </c>
      <c r="O7" s="9">
        <v>70</v>
      </c>
      <c r="P7" s="15">
        <v>150</v>
      </c>
      <c r="Q7" s="7">
        <v>105</v>
      </c>
      <c r="R7" s="8">
        <v>90</v>
      </c>
      <c r="S7" s="9">
        <v>85</v>
      </c>
    </row>
    <row r="8" spans="1:19" x14ac:dyDescent="0.25">
      <c r="A8" s="89"/>
      <c r="B8" s="92"/>
      <c r="C8" s="16"/>
      <c r="D8" s="17"/>
      <c r="E8" s="18"/>
      <c r="F8" s="19"/>
      <c r="G8" s="20"/>
      <c r="H8" s="17"/>
      <c r="I8" s="18"/>
      <c r="J8" s="19"/>
      <c r="K8" s="20"/>
      <c r="L8" s="17"/>
      <c r="M8" s="18"/>
      <c r="N8" s="19"/>
      <c r="O8" s="20"/>
      <c r="P8" s="17"/>
      <c r="Q8" s="18"/>
      <c r="R8" s="19"/>
      <c r="S8" s="20"/>
    </row>
    <row r="9" spans="1:19" x14ac:dyDescent="0.25">
      <c r="A9" s="21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x14ac:dyDescent="0.25">
      <c r="A10" s="93" t="s">
        <v>126</v>
      </c>
      <c r="B10" s="94"/>
      <c r="C10" s="4" t="s">
        <v>118</v>
      </c>
      <c r="D10" s="74">
        <v>1</v>
      </c>
      <c r="E10" s="75"/>
      <c r="F10" s="75"/>
      <c r="G10" s="76"/>
      <c r="H10" s="77">
        <v>2</v>
      </c>
      <c r="I10" s="78"/>
      <c r="J10" s="78"/>
      <c r="K10" s="79"/>
      <c r="L10" s="74">
        <v>3</v>
      </c>
      <c r="M10" s="75"/>
      <c r="N10" s="75"/>
      <c r="O10" s="76"/>
      <c r="P10" s="80">
        <v>4</v>
      </c>
      <c r="Q10" s="78"/>
      <c r="R10" s="78"/>
      <c r="S10" s="79"/>
    </row>
    <row r="11" spans="1:19" x14ac:dyDescent="0.25">
      <c r="A11" s="95"/>
      <c r="B11" s="96"/>
      <c r="C11" s="5" t="s">
        <v>127</v>
      </c>
      <c r="D11" s="6">
        <v>0</v>
      </c>
      <c r="E11" s="7" t="s">
        <v>128</v>
      </c>
      <c r="F11" s="8" t="s">
        <v>129</v>
      </c>
      <c r="G11" s="9" t="s">
        <v>130</v>
      </c>
      <c r="H11" s="6">
        <v>0</v>
      </c>
      <c r="I11" s="7" t="s">
        <v>128</v>
      </c>
      <c r="J11" s="8" t="s">
        <v>129</v>
      </c>
      <c r="K11" s="9" t="s">
        <v>130</v>
      </c>
      <c r="L11" s="6">
        <v>0</v>
      </c>
      <c r="M11" s="7" t="s">
        <v>128</v>
      </c>
      <c r="N11" s="8" t="s">
        <v>129</v>
      </c>
      <c r="O11" s="9" t="s">
        <v>130</v>
      </c>
      <c r="P11" s="10">
        <v>0</v>
      </c>
      <c r="Q11" s="7" t="s">
        <v>128</v>
      </c>
      <c r="R11" s="8" t="s">
        <v>129</v>
      </c>
      <c r="S11" s="9" t="s">
        <v>130</v>
      </c>
    </row>
    <row r="12" spans="1:19" x14ac:dyDescent="0.25">
      <c r="A12" s="88" t="s">
        <v>246</v>
      </c>
      <c r="B12" s="90" t="s">
        <v>247</v>
      </c>
      <c r="C12" s="11" t="s">
        <v>133</v>
      </c>
      <c r="D12" s="23" t="s">
        <v>205</v>
      </c>
      <c r="E12" s="13" t="s">
        <v>134</v>
      </c>
      <c r="F12" s="14" t="s">
        <v>134</v>
      </c>
      <c r="G12" s="13" t="s">
        <v>134</v>
      </c>
      <c r="H12" s="23" t="s">
        <v>205</v>
      </c>
      <c r="I12" s="23" t="s">
        <v>205</v>
      </c>
      <c r="J12" s="14" t="s">
        <v>134</v>
      </c>
      <c r="K12" s="13" t="s">
        <v>134</v>
      </c>
      <c r="L12" s="23" t="s">
        <v>205</v>
      </c>
      <c r="M12" s="23" t="s">
        <v>205</v>
      </c>
      <c r="N12" s="23" t="s">
        <v>205</v>
      </c>
      <c r="O12" s="23" t="s">
        <v>205</v>
      </c>
      <c r="P12" s="24" t="s">
        <v>248</v>
      </c>
      <c r="Q12" s="23" t="s">
        <v>205</v>
      </c>
      <c r="R12" s="23" t="s">
        <v>205</v>
      </c>
      <c r="S12" s="23" t="s">
        <v>205</v>
      </c>
    </row>
    <row r="13" spans="1:19" x14ac:dyDescent="0.25">
      <c r="A13" s="88"/>
      <c r="B13" s="91"/>
      <c r="C13" s="11" t="s">
        <v>244</v>
      </c>
      <c r="D13" s="12">
        <v>160</v>
      </c>
      <c r="E13" s="13">
        <v>115</v>
      </c>
      <c r="F13" s="14">
        <v>100</v>
      </c>
      <c r="G13" s="13">
        <v>90</v>
      </c>
      <c r="H13" s="12">
        <v>190</v>
      </c>
      <c r="I13" s="13">
        <v>140</v>
      </c>
      <c r="J13" s="14">
        <v>120</v>
      </c>
      <c r="K13" s="13">
        <v>110</v>
      </c>
      <c r="L13" s="12">
        <v>225</v>
      </c>
      <c r="M13" s="13">
        <v>160</v>
      </c>
      <c r="N13" s="14">
        <v>140</v>
      </c>
      <c r="O13" s="13">
        <v>125</v>
      </c>
      <c r="P13" s="12">
        <v>265</v>
      </c>
      <c r="Q13" s="13">
        <v>190</v>
      </c>
      <c r="R13" s="14">
        <v>165</v>
      </c>
      <c r="S13" s="13">
        <v>150</v>
      </c>
    </row>
    <row r="14" spans="1:19" x14ac:dyDescent="0.25">
      <c r="A14" s="88"/>
      <c r="B14" s="91"/>
      <c r="C14" s="11" t="s">
        <v>245</v>
      </c>
      <c r="D14" s="15">
        <v>110</v>
      </c>
      <c r="E14" s="7">
        <v>75</v>
      </c>
      <c r="F14" s="8">
        <v>65</v>
      </c>
      <c r="G14" s="9">
        <v>60</v>
      </c>
      <c r="H14" s="15">
        <v>130</v>
      </c>
      <c r="I14" s="7">
        <v>90</v>
      </c>
      <c r="J14" s="8">
        <v>80</v>
      </c>
      <c r="K14" s="9">
        <v>70</v>
      </c>
      <c r="L14" s="15">
        <v>150</v>
      </c>
      <c r="M14" s="7">
        <v>105</v>
      </c>
      <c r="N14" s="8">
        <v>90</v>
      </c>
      <c r="O14" s="9">
        <v>85</v>
      </c>
      <c r="P14" s="15">
        <v>177</v>
      </c>
      <c r="Q14" s="7">
        <v>130</v>
      </c>
      <c r="R14" s="8">
        <v>110</v>
      </c>
      <c r="S14" s="9">
        <v>100</v>
      </c>
    </row>
    <row r="15" spans="1:19" x14ac:dyDescent="0.25">
      <c r="A15" s="89"/>
      <c r="B15" s="92"/>
      <c r="C15" s="16"/>
      <c r="D15" s="17"/>
      <c r="E15" s="18"/>
      <c r="F15" s="19"/>
      <c r="G15" s="20"/>
      <c r="H15" s="17"/>
      <c r="I15" s="18"/>
      <c r="J15" s="19"/>
      <c r="K15" s="20"/>
      <c r="L15" s="17"/>
      <c r="M15" s="18"/>
      <c r="N15" s="19"/>
      <c r="O15" s="20"/>
      <c r="P15" s="17"/>
      <c r="Q15" s="18"/>
      <c r="R15" s="19"/>
      <c r="S15" s="20"/>
    </row>
    <row r="17" spans="1:19" x14ac:dyDescent="0.25">
      <c r="A17" s="93" t="s">
        <v>126</v>
      </c>
      <c r="B17" s="94"/>
      <c r="C17" s="4" t="s">
        <v>118</v>
      </c>
      <c r="D17" s="74">
        <v>1</v>
      </c>
      <c r="E17" s="75"/>
      <c r="F17" s="75"/>
      <c r="G17" s="76"/>
      <c r="H17" s="77">
        <v>2</v>
      </c>
      <c r="I17" s="78"/>
      <c r="J17" s="78"/>
      <c r="K17" s="79"/>
      <c r="L17" s="74">
        <v>3</v>
      </c>
      <c r="M17" s="75"/>
      <c r="N17" s="75"/>
      <c r="O17" s="76"/>
      <c r="P17" s="80">
        <v>4</v>
      </c>
      <c r="Q17" s="78"/>
      <c r="R17" s="78"/>
      <c r="S17" s="79"/>
    </row>
    <row r="18" spans="1:19" x14ac:dyDescent="0.25">
      <c r="A18" s="95"/>
      <c r="B18" s="96"/>
      <c r="C18" s="5" t="s">
        <v>127</v>
      </c>
      <c r="D18" s="6">
        <v>0</v>
      </c>
      <c r="E18" s="7" t="s">
        <v>128</v>
      </c>
      <c r="F18" s="8" t="s">
        <v>129</v>
      </c>
      <c r="G18" s="9" t="s">
        <v>130</v>
      </c>
      <c r="H18" s="6">
        <v>0</v>
      </c>
      <c r="I18" s="7" t="s">
        <v>128</v>
      </c>
      <c r="J18" s="8" t="s">
        <v>129</v>
      </c>
      <c r="K18" s="9" t="s">
        <v>130</v>
      </c>
      <c r="L18" s="6">
        <v>0</v>
      </c>
      <c r="M18" s="7" t="s">
        <v>128</v>
      </c>
      <c r="N18" s="8" t="s">
        <v>129</v>
      </c>
      <c r="O18" s="9" t="s">
        <v>130</v>
      </c>
      <c r="P18" s="10">
        <v>0</v>
      </c>
      <c r="Q18" s="7" t="s">
        <v>128</v>
      </c>
      <c r="R18" s="8" t="s">
        <v>129</v>
      </c>
      <c r="S18" s="9" t="s">
        <v>130</v>
      </c>
    </row>
    <row r="19" spans="1:19" x14ac:dyDescent="0.25">
      <c r="A19" s="97" t="s">
        <v>184</v>
      </c>
      <c r="B19" s="90" t="s">
        <v>242</v>
      </c>
      <c r="C19" s="11" t="s">
        <v>133</v>
      </c>
      <c r="D19" s="23" t="s">
        <v>205</v>
      </c>
      <c r="E19" s="23" t="s">
        <v>205</v>
      </c>
      <c r="F19" s="14" t="s">
        <v>134</v>
      </c>
      <c r="G19" s="13" t="s">
        <v>134</v>
      </c>
      <c r="H19" s="23" t="s">
        <v>205</v>
      </c>
      <c r="I19" s="23" t="s">
        <v>205</v>
      </c>
      <c r="J19" s="23" t="s">
        <v>205</v>
      </c>
      <c r="K19" s="23" t="s">
        <v>205</v>
      </c>
      <c r="L19" s="24" t="s">
        <v>248</v>
      </c>
      <c r="M19" s="23" t="s">
        <v>205</v>
      </c>
      <c r="N19" s="23" t="s">
        <v>205</v>
      </c>
      <c r="O19" s="23" t="s">
        <v>205</v>
      </c>
      <c r="P19" s="24" t="s">
        <v>248</v>
      </c>
      <c r="Q19" s="23" t="s">
        <v>205</v>
      </c>
      <c r="R19" s="23" t="s">
        <v>205</v>
      </c>
      <c r="S19" s="23" t="s">
        <v>205</v>
      </c>
    </row>
    <row r="20" spans="1:19" x14ac:dyDescent="0.25">
      <c r="A20" s="97"/>
      <c r="B20" s="91"/>
      <c r="C20" s="11" t="s">
        <v>244</v>
      </c>
      <c r="D20" s="12">
        <v>195</v>
      </c>
      <c r="E20" s="13">
        <v>140</v>
      </c>
      <c r="F20" s="14">
        <v>115</v>
      </c>
      <c r="G20" s="13">
        <v>105</v>
      </c>
      <c r="H20" s="12">
        <v>240</v>
      </c>
      <c r="I20" s="13">
        <v>175</v>
      </c>
      <c r="J20" s="14">
        <v>135</v>
      </c>
      <c r="K20" s="13">
        <v>125</v>
      </c>
      <c r="L20" s="12">
        <v>280</v>
      </c>
      <c r="M20" s="13">
        <v>200</v>
      </c>
      <c r="N20" s="14">
        <v>165</v>
      </c>
      <c r="O20" s="13">
        <v>155</v>
      </c>
      <c r="P20" s="12">
        <v>325</v>
      </c>
      <c r="Q20" s="13">
        <v>240</v>
      </c>
      <c r="R20" s="14">
        <v>165</v>
      </c>
      <c r="S20" s="13">
        <v>170</v>
      </c>
    </row>
    <row r="21" spans="1:19" x14ac:dyDescent="0.25">
      <c r="A21" s="97"/>
      <c r="B21" s="91"/>
      <c r="C21" s="11" t="s">
        <v>245</v>
      </c>
      <c r="D21" s="15">
        <v>112</v>
      </c>
      <c r="E21" s="7">
        <v>80</v>
      </c>
      <c r="F21" s="8">
        <v>65</v>
      </c>
      <c r="G21" s="9">
        <v>60</v>
      </c>
      <c r="H21" s="15">
        <v>135</v>
      </c>
      <c r="I21" s="7">
        <v>100</v>
      </c>
      <c r="J21" s="8">
        <v>80</v>
      </c>
      <c r="K21" s="9">
        <v>70</v>
      </c>
      <c r="L21" s="15">
        <v>160</v>
      </c>
      <c r="M21" s="7">
        <v>115</v>
      </c>
      <c r="N21" s="8">
        <v>95</v>
      </c>
      <c r="O21" s="9">
        <v>90</v>
      </c>
      <c r="P21" s="15">
        <v>185</v>
      </c>
      <c r="Q21" s="7">
        <v>140</v>
      </c>
      <c r="R21" s="8">
        <v>95</v>
      </c>
      <c r="S21" s="9">
        <v>95</v>
      </c>
    </row>
    <row r="22" spans="1:19" x14ac:dyDescent="0.25">
      <c r="A22" s="98"/>
      <c r="B22" s="92"/>
      <c r="C22" s="16"/>
      <c r="D22" s="17"/>
      <c r="E22" s="18"/>
      <c r="F22" s="19"/>
      <c r="G22" s="20"/>
      <c r="H22" s="17"/>
      <c r="I22" s="18"/>
      <c r="J22" s="19"/>
      <c r="K22" s="20"/>
      <c r="L22" s="17"/>
      <c r="M22" s="18"/>
      <c r="N22" s="19"/>
      <c r="O22" s="20"/>
      <c r="P22" s="17"/>
      <c r="Q22" s="18"/>
      <c r="R22" s="19"/>
      <c r="S22" s="20"/>
    </row>
    <row r="23" spans="1:19" x14ac:dyDescent="0.25">
      <c r="A23" s="2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x14ac:dyDescent="0.25">
      <c r="A24" s="93" t="s">
        <v>126</v>
      </c>
      <c r="B24" s="94"/>
      <c r="C24" s="4" t="s">
        <v>118</v>
      </c>
      <c r="D24" s="74">
        <v>1</v>
      </c>
      <c r="E24" s="75"/>
      <c r="F24" s="75"/>
      <c r="G24" s="76"/>
      <c r="H24" s="77">
        <v>2</v>
      </c>
      <c r="I24" s="78"/>
      <c r="J24" s="78"/>
      <c r="K24" s="79"/>
      <c r="L24" s="74">
        <v>3</v>
      </c>
      <c r="M24" s="75"/>
      <c r="N24" s="75"/>
      <c r="O24" s="76"/>
      <c r="P24" s="80">
        <v>4</v>
      </c>
      <c r="Q24" s="78"/>
      <c r="R24" s="78"/>
      <c r="S24" s="79"/>
    </row>
    <row r="25" spans="1:19" x14ac:dyDescent="0.25">
      <c r="A25" s="95"/>
      <c r="B25" s="96"/>
      <c r="C25" s="5" t="s">
        <v>127</v>
      </c>
      <c r="D25" s="6">
        <v>0</v>
      </c>
      <c r="E25" s="7" t="s">
        <v>128</v>
      </c>
      <c r="F25" s="8" t="s">
        <v>129</v>
      </c>
      <c r="G25" s="9" t="s">
        <v>130</v>
      </c>
      <c r="H25" s="6">
        <v>0</v>
      </c>
      <c r="I25" s="7" t="s">
        <v>128</v>
      </c>
      <c r="J25" s="8" t="s">
        <v>129</v>
      </c>
      <c r="K25" s="9" t="s">
        <v>130</v>
      </c>
      <c r="L25" s="6">
        <v>0</v>
      </c>
      <c r="M25" s="7" t="s">
        <v>128</v>
      </c>
      <c r="N25" s="8" t="s">
        <v>129</v>
      </c>
      <c r="O25" s="9" t="s">
        <v>130</v>
      </c>
      <c r="P25" s="10">
        <v>0</v>
      </c>
      <c r="Q25" s="7" t="s">
        <v>128</v>
      </c>
      <c r="R25" s="8" t="s">
        <v>129</v>
      </c>
      <c r="S25" s="9" t="s">
        <v>130</v>
      </c>
    </row>
    <row r="26" spans="1:19" x14ac:dyDescent="0.25">
      <c r="A26" s="97" t="s">
        <v>184</v>
      </c>
      <c r="B26" s="90" t="s">
        <v>243</v>
      </c>
      <c r="C26" s="11" t="s">
        <v>133</v>
      </c>
      <c r="D26" s="23" t="s">
        <v>205</v>
      </c>
      <c r="E26" s="23" t="s">
        <v>205</v>
      </c>
      <c r="F26" s="23" t="s">
        <v>205</v>
      </c>
      <c r="G26" s="23" t="s">
        <v>205</v>
      </c>
      <c r="H26" s="24" t="s">
        <v>248</v>
      </c>
      <c r="I26" s="23" t="s">
        <v>205</v>
      </c>
      <c r="J26" s="23" t="s">
        <v>205</v>
      </c>
      <c r="K26" s="23" t="s">
        <v>205</v>
      </c>
      <c r="L26" s="24" t="s">
        <v>248</v>
      </c>
      <c r="M26" s="23" t="s">
        <v>205</v>
      </c>
      <c r="N26" s="23" t="s">
        <v>205</v>
      </c>
      <c r="O26" s="23" t="s">
        <v>205</v>
      </c>
      <c r="P26" s="24" t="s">
        <v>248</v>
      </c>
      <c r="Q26" s="24" t="s">
        <v>248</v>
      </c>
      <c r="R26" s="23" t="s">
        <v>205</v>
      </c>
      <c r="S26" s="23" t="s">
        <v>205</v>
      </c>
    </row>
    <row r="27" spans="1:19" x14ac:dyDescent="0.25">
      <c r="A27" s="97"/>
      <c r="B27" s="91"/>
      <c r="C27" s="11" t="s">
        <v>244</v>
      </c>
      <c r="D27" s="12">
        <v>230</v>
      </c>
      <c r="E27" s="13">
        <v>170</v>
      </c>
      <c r="F27" s="14">
        <v>140</v>
      </c>
      <c r="G27" s="13">
        <v>125</v>
      </c>
      <c r="H27" s="12">
        <v>275</v>
      </c>
      <c r="I27" s="13">
        <v>200</v>
      </c>
      <c r="J27" s="14">
        <v>165</v>
      </c>
      <c r="K27" s="13">
        <v>150</v>
      </c>
      <c r="L27" s="12">
        <v>325</v>
      </c>
      <c r="M27" s="13">
        <v>240</v>
      </c>
      <c r="N27" s="14">
        <v>195</v>
      </c>
      <c r="O27" s="13">
        <v>180</v>
      </c>
      <c r="P27" s="12">
        <v>375</v>
      </c>
      <c r="Q27" s="13">
        <v>280</v>
      </c>
      <c r="R27" s="14">
        <v>230</v>
      </c>
      <c r="S27" s="13">
        <v>225</v>
      </c>
    </row>
    <row r="28" spans="1:19" x14ac:dyDescent="0.25">
      <c r="A28" s="97"/>
      <c r="B28" s="91"/>
      <c r="C28" s="11" t="s">
        <v>245</v>
      </c>
      <c r="D28" s="15">
        <v>135</v>
      </c>
      <c r="E28" s="7">
        <v>95</v>
      </c>
      <c r="F28" s="8">
        <v>80</v>
      </c>
      <c r="G28" s="9">
        <v>75</v>
      </c>
      <c r="H28" s="15">
        <v>160</v>
      </c>
      <c r="I28" s="7">
        <v>115</v>
      </c>
      <c r="J28" s="8">
        <v>95</v>
      </c>
      <c r="K28" s="9">
        <v>90</v>
      </c>
      <c r="L28" s="15">
        <v>185</v>
      </c>
      <c r="M28" s="7">
        <v>140</v>
      </c>
      <c r="N28" s="8">
        <v>110</v>
      </c>
      <c r="O28" s="9">
        <v>100</v>
      </c>
      <c r="P28" s="15">
        <v>215</v>
      </c>
      <c r="Q28" s="7">
        <v>160</v>
      </c>
      <c r="R28" s="8">
        <v>130</v>
      </c>
      <c r="S28" s="9">
        <v>130</v>
      </c>
    </row>
    <row r="29" spans="1:19" x14ac:dyDescent="0.25">
      <c r="A29" s="98"/>
      <c r="B29" s="92"/>
      <c r="C29" s="16"/>
      <c r="D29" s="17"/>
      <c r="E29" s="18"/>
      <c r="F29" s="19"/>
      <c r="G29" s="20"/>
      <c r="H29" s="17"/>
      <c r="I29" s="18"/>
      <c r="J29" s="19"/>
      <c r="K29" s="20"/>
      <c r="L29" s="17"/>
      <c r="M29" s="18"/>
      <c r="N29" s="19"/>
      <c r="O29" s="20"/>
      <c r="P29" s="17"/>
      <c r="Q29" s="18"/>
      <c r="R29" s="19"/>
      <c r="S29" s="20"/>
    </row>
    <row r="31" spans="1:19" x14ac:dyDescent="0.25">
      <c r="A31" s="93" t="s">
        <v>126</v>
      </c>
      <c r="B31" s="94"/>
      <c r="C31" s="4" t="s">
        <v>118</v>
      </c>
      <c r="D31" s="74">
        <v>1</v>
      </c>
      <c r="E31" s="75"/>
      <c r="F31" s="75"/>
      <c r="G31" s="76"/>
      <c r="H31" s="77">
        <v>2</v>
      </c>
      <c r="I31" s="78"/>
      <c r="J31" s="78"/>
      <c r="K31" s="79"/>
      <c r="L31" s="74">
        <v>3</v>
      </c>
      <c r="M31" s="75"/>
      <c r="N31" s="75"/>
      <c r="O31" s="76"/>
      <c r="P31" s="80">
        <v>4</v>
      </c>
      <c r="Q31" s="78"/>
      <c r="R31" s="78"/>
      <c r="S31" s="79"/>
    </row>
    <row r="32" spans="1:19" x14ac:dyDescent="0.25">
      <c r="A32" s="95"/>
      <c r="B32" s="96"/>
      <c r="C32" s="5" t="s">
        <v>127</v>
      </c>
      <c r="D32" s="6">
        <v>0</v>
      </c>
      <c r="E32" s="7" t="s">
        <v>128</v>
      </c>
      <c r="F32" s="8" t="s">
        <v>129</v>
      </c>
      <c r="G32" s="9" t="s">
        <v>130</v>
      </c>
      <c r="H32" s="6">
        <v>0</v>
      </c>
      <c r="I32" s="7" t="s">
        <v>128</v>
      </c>
      <c r="J32" s="8" t="s">
        <v>129</v>
      </c>
      <c r="K32" s="9" t="s">
        <v>130</v>
      </c>
      <c r="L32" s="6">
        <v>0</v>
      </c>
      <c r="M32" s="7" t="s">
        <v>128</v>
      </c>
      <c r="N32" s="8" t="s">
        <v>129</v>
      </c>
      <c r="O32" s="9" t="s">
        <v>130</v>
      </c>
      <c r="P32" s="10">
        <v>0</v>
      </c>
      <c r="Q32" s="7" t="s">
        <v>128</v>
      </c>
      <c r="R32" s="8" t="s">
        <v>129</v>
      </c>
      <c r="S32" s="9" t="s">
        <v>130</v>
      </c>
    </row>
    <row r="33" spans="1:19" x14ac:dyDescent="0.25">
      <c r="A33" s="99" t="s">
        <v>218</v>
      </c>
      <c r="B33" s="90" t="s">
        <v>242</v>
      </c>
      <c r="C33" s="11" t="s">
        <v>133</v>
      </c>
      <c r="D33" s="24" t="s">
        <v>248</v>
      </c>
      <c r="E33" s="23" t="s">
        <v>205</v>
      </c>
      <c r="F33" s="23" t="s">
        <v>205</v>
      </c>
      <c r="G33" s="23" t="s">
        <v>205</v>
      </c>
      <c r="H33" s="24" t="s">
        <v>248</v>
      </c>
      <c r="I33" s="23" t="s">
        <v>205</v>
      </c>
      <c r="J33" s="23" t="s">
        <v>205</v>
      </c>
      <c r="K33" s="23" t="s">
        <v>205</v>
      </c>
      <c r="L33" s="24" t="s">
        <v>248</v>
      </c>
      <c r="M33" s="24" t="s">
        <v>249</v>
      </c>
      <c r="N33" s="23" t="s">
        <v>205</v>
      </c>
      <c r="O33" s="23" t="s">
        <v>205</v>
      </c>
      <c r="P33" s="24" t="s">
        <v>250</v>
      </c>
      <c r="Q33" s="24" t="s">
        <v>248</v>
      </c>
      <c r="R33" s="23" t="s">
        <v>205</v>
      </c>
      <c r="S33" s="23" t="s">
        <v>205</v>
      </c>
    </row>
    <row r="34" spans="1:19" x14ac:dyDescent="0.25">
      <c r="A34" s="99"/>
      <c r="B34" s="91"/>
      <c r="C34" s="11" t="s">
        <v>244</v>
      </c>
      <c r="D34" s="12">
        <v>270</v>
      </c>
      <c r="E34" s="13">
        <v>210</v>
      </c>
      <c r="F34" s="14">
        <v>160</v>
      </c>
      <c r="G34" s="13">
        <v>145</v>
      </c>
      <c r="H34" s="12">
        <v>320</v>
      </c>
      <c r="I34" s="13">
        <v>240</v>
      </c>
      <c r="J34" s="14">
        <v>185</v>
      </c>
      <c r="K34" s="13">
        <v>170</v>
      </c>
      <c r="L34" s="12">
        <v>375</v>
      </c>
      <c r="M34" s="13">
        <v>280</v>
      </c>
      <c r="N34" s="14">
        <v>220</v>
      </c>
      <c r="O34" s="13">
        <v>200</v>
      </c>
      <c r="P34" s="12">
        <v>450</v>
      </c>
      <c r="Q34" s="13">
        <v>330</v>
      </c>
      <c r="R34" s="14">
        <v>260</v>
      </c>
      <c r="S34" s="13">
        <v>240</v>
      </c>
    </row>
    <row r="35" spans="1:19" x14ac:dyDescent="0.25">
      <c r="A35" s="99"/>
      <c r="B35" s="91"/>
      <c r="C35" s="11" t="s">
        <v>245</v>
      </c>
      <c r="D35" s="15">
        <v>135</v>
      </c>
      <c r="E35" s="7">
        <v>100</v>
      </c>
      <c r="F35" s="8">
        <v>80</v>
      </c>
      <c r="G35" s="9">
        <v>75</v>
      </c>
      <c r="H35" s="15">
        <v>160</v>
      </c>
      <c r="I35" s="7">
        <v>120</v>
      </c>
      <c r="J35" s="8">
        <v>100</v>
      </c>
      <c r="K35" s="9">
        <v>85</v>
      </c>
      <c r="L35" s="15">
        <v>190</v>
      </c>
      <c r="M35" s="7">
        <v>140</v>
      </c>
      <c r="N35" s="8">
        <v>110</v>
      </c>
      <c r="O35" s="9">
        <v>100</v>
      </c>
      <c r="P35" s="15">
        <v>230</v>
      </c>
      <c r="Q35" s="7">
        <v>165</v>
      </c>
      <c r="R35" s="8">
        <v>130</v>
      </c>
      <c r="S35" s="9">
        <v>120</v>
      </c>
    </row>
    <row r="36" spans="1:19" x14ac:dyDescent="0.25">
      <c r="A36" s="100"/>
      <c r="B36" s="92"/>
      <c r="C36" s="16"/>
      <c r="D36" s="17"/>
      <c r="E36" s="18"/>
      <c r="F36" s="19"/>
      <c r="G36" s="20"/>
      <c r="H36" s="17"/>
      <c r="I36" s="18"/>
      <c r="J36" s="19"/>
      <c r="K36" s="20"/>
      <c r="L36" s="17"/>
      <c r="M36" s="18"/>
      <c r="N36" s="19"/>
      <c r="O36" s="20"/>
      <c r="P36" s="17"/>
      <c r="Q36" s="18"/>
      <c r="R36" s="19"/>
      <c r="S36" s="20"/>
    </row>
    <row r="37" spans="1:19" x14ac:dyDescent="0.25">
      <c r="A37" s="21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x14ac:dyDescent="0.25">
      <c r="A38" s="93" t="s">
        <v>126</v>
      </c>
      <c r="B38" s="94"/>
      <c r="C38" s="4" t="s">
        <v>118</v>
      </c>
      <c r="D38" s="74">
        <v>1</v>
      </c>
      <c r="E38" s="75"/>
      <c r="F38" s="75"/>
      <c r="G38" s="76"/>
      <c r="H38" s="77">
        <v>2</v>
      </c>
      <c r="I38" s="78"/>
      <c r="J38" s="78"/>
      <c r="K38" s="79"/>
      <c r="L38" s="74">
        <v>3</v>
      </c>
      <c r="M38" s="75"/>
      <c r="N38" s="75"/>
      <c r="O38" s="76"/>
      <c r="P38" s="80">
        <v>4</v>
      </c>
      <c r="Q38" s="78"/>
      <c r="R38" s="78"/>
      <c r="S38" s="79"/>
    </row>
    <row r="39" spans="1:19" x14ac:dyDescent="0.25">
      <c r="A39" s="95"/>
      <c r="B39" s="96"/>
      <c r="C39" s="5" t="s">
        <v>127</v>
      </c>
      <c r="D39" s="6">
        <v>0</v>
      </c>
      <c r="E39" s="7" t="s">
        <v>128</v>
      </c>
      <c r="F39" s="8" t="s">
        <v>129</v>
      </c>
      <c r="G39" s="9" t="s">
        <v>130</v>
      </c>
      <c r="H39" s="6">
        <v>0</v>
      </c>
      <c r="I39" s="7" t="s">
        <v>128</v>
      </c>
      <c r="J39" s="8" t="s">
        <v>129</v>
      </c>
      <c r="K39" s="9" t="s">
        <v>130</v>
      </c>
      <c r="L39" s="6">
        <v>0</v>
      </c>
      <c r="M39" s="7" t="s">
        <v>128</v>
      </c>
      <c r="N39" s="8" t="s">
        <v>129</v>
      </c>
      <c r="O39" s="9" t="s">
        <v>130</v>
      </c>
      <c r="P39" s="10">
        <v>0</v>
      </c>
      <c r="Q39" s="7" t="s">
        <v>128</v>
      </c>
      <c r="R39" s="8" t="s">
        <v>129</v>
      </c>
      <c r="S39" s="9" t="s">
        <v>130</v>
      </c>
    </row>
    <row r="40" spans="1:19" x14ac:dyDescent="0.25">
      <c r="A40" s="99" t="s">
        <v>218</v>
      </c>
      <c r="B40" s="90" t="s">
        <v>243</v>
      </c>
      <c r="C40" s="11" t="s">
        <v>133</v>
      </c>
      <c r="D40" s="24" t="s">
        <v>248</v>
      </c>
      <c r="E40" s="23" t="s">
        <v>205</v>
      </c>
      <c r="F40" s="23" t="s">
        <v>205</v>
      </c>
      <c r="G40" s="23" t="s">
        <v>205</v>
      </c>
      <c r="H40" s="24" t="s">
        <v>248</v>
      </c>
      <c r="I40" s="24" t="s">
        <v>248</v>
      </c>
      <c r="J40" s="23" t="s">
        <v>205</v>
      </c>
      <c r="K40" s="23" t="s">
        <v>205</v>
      </c>
      <c r="L40" s="24" t="s">
        <v>250</v>
      </c>
      <c r="M40" s="24" t="s">
        <v>248</v>
      </c>
      <c r="N40" s="23" t="s">
        <v>205</v>
      </c>
      <c r="O40" s="23" t="s">
        <v>205</v>
      </c>
      <c r="P40" s="24" t="s">
        <v>250</v>
      </c>
      <c r="Q40" s="24" t="s">
        <v>248</v>
      </c>
      <c r="R40" s="24" t="s">
        <v>248</v>
      </c>
      <c r="S40" s="24" t="s">
        <v>248</v>
      </c>
    </row>
    <row r="41" spans="1:19" x14ac:dyDescent="0.25">
      <c r="A41" s="99"/>
      <c r="B41" s="91"/>
      <c r="C41" s="11" t="s">
        <v>244</v>
      </c>
      <c r="D41" s="12">
        <v>310</v>
      </c>
      <c r="E41" s="13">
        <v>240</v>
      </c>
      <c r="F41" s="14">
        <v>180</v>
      </c>
      <c r="G41" s="13">
        <v>170</v>
      </c>
      <c r="H41" s="12">
        <v>370</v>
      </c>
      <c r="I41" s="13">
        <v>280</v>
      </c>
      <c r="J41" s="14">
        <v>220</v>
      </c>
      <c r="K41" s="13">
        <v>200</v>
      </c>
      <c r="L41" s="12">
        <v>450</v>
      </c>
      <c r="M41" s="13">
        <v>330</v>
      </c>
      <c r="N41" s="14">
        <v>260</v>
      </c>
      <c r="O41" s="13">
        <v>235</v>
      </c>
      <c r="P41" s="12">
        <v>520</v>
      </c>
      <c r="Q41" s="13">
        <v>380</v>
      </c>
      <c r="R41" s="14">
        <v>300</v>
      </c>
      <c r="S41" s="13">
        <v>280</v>
      </c>
    </row>
    <row r="42" spans="1:19" x14ac:dyDescent="0.25">
      <c r="A42" s="99"/>
      <c r="B42" s="91"/>
      <c r="C42" s="11" t="s">
        <v>245</v>
      </c>
      <c r="D42" s="15">
        <v>135</v>
      </c>
      <c r="E42" s="7">
        <v>120</v>
      </c>
      <c r="F42" s="8">
        <v>90</v>
      </c>
      <c r="G42" s="9">
        <v>85</v>
      </c>
      <c r="H42" s="15">
        <v>190</v>
      </c>
      <c r="I42" s="7">
        <v>140</v>
      </c>
      <c r="J42" s="8">
        <v>110</v>
      </c>
      <c r="K42" s="9">
        <v>100</v>
      </c>
      <c r="L42" s="15">
        <v>230</v>
      </c>
      <c r="M42" s="7">
        <v>170</v>
      </c>
      <c r="N42" s="8">
        <v>130</v>
      </c>
      <c r="O42" s="9">
        <v>120</v>
      </c>
      <c r="P42" s="15">
        <v>260</v>
      </c>
      <c r="Q42" s="7">
        <v>190</v>
      </c>
      <c r="R42" s="8">
        <v>150</v>
      </c>
      <c r="S42" s="9">
        <v>140</v>
      </c>
    </row>
    <row r="43" spans="1:19" x14ac:dyDescent="0.25">
      <c r="A43" s="100"/>
      <c r="B43" s="92"/>
      <c r="C43" s="16"/>
      <c r="D43" s="17"/>
      <c r="E43" s="18"/>
      <c r="F43" s="19"/>
      <c r="G43" s="20"/>
      <c r="H43" s="17"/>
      <c r="I43" s="18"/>
      <c r="J43" s="19"/>
      <c r="K43" s="20"/>
      <c r="L43" s="17"/>
      <c r="M43" s="18"/>
      <c r="N43" s="19"/>
      <c r="O43" s="20"/>
      <c r="P43" s="17"/>
      <c r="Q43" s="18"/>
      <c r="R43" s="19"/>
      <c r="S43" s="20"/>
    </row>
  </sheetData>
  <mergeCells count="42">
    <mergeCell ref="A5:A8"/>
    <mergeCell ref="B5:B8"/>
    <mergeCell ref="A3:B4"/>
    <mergeCell ref="D3:G3"/>
    <mergeCell ref="H3:K3"/>
    <mergeCell ref="L3:O3"/>
    <mergeCell ref="P3:S3"/>
    <mergeCell ref="P24:S24"/>
    <mergeCell ref="A26:A29"/>
    <mergeCell ref="B26:B29"/>
    <mergeCell ref="L10:O10"/>
    <mergeCell ref="P10:S10"/>
    <mergeCell ref="A12:A15"/>
    <mergeCell ref="B12:B15"/>
    <mergeCell ref="A17:B18"/>
    <mergeCell ref="D17:G17"/>
    <mergeCell ref="H17:K17"/>
    <mergeCell ref="L17:O17"/>
    <mergeCell ref="P17:S17"/>
    <mergeCell ref="A24:B25"/>
    <mergeCell ref="A10:B11"/>
    <mergeCell ref="P38:S38"/>
    <mergeCell ref="D10:G10"/>
    <mergeCell ref="H10:K10"/>
    <mergeCell ref="P31:S31"/>
    <mergeCell ref="A33:A36"/>
    <mergeCell ref="B33:B36"/>
    <mergeCell ref="A31:B32"/>
    <mergeCell ref="D31:G31"/>
    <mergeCell ref="H31:K31"/>
    <mergeCell ref="A40:A43"/>
    <mergeCell ref="B40:B43"/>
    <mergeCell ref="A19:A22"/>
    <mergeCell ref="B19:B22"/>
    <mergeCell ref="L31:O31"/>
    <mergeCell ref="D24:G24"/>
    <mergeCell ref="H24:K24"/>
    <mergeCell ref="L24:O24"/>
    <mergeCell ref="A38:B39"/>
    <mergeCell ref="D38:G38"/>
    <mergeCell ref="H38:K38"/>
    <mergeCell ref="L38:O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Calcul</vt:lpstr>
      <vt:lpstr>Données</vt:lpstr>
      <vt:lpstr>Dépt Zone vent</vt:lpstr>
      <vt:lpstr>Récap Ptx</vt:lpstr>
      <vt:lpstr>Données avec BV</vt:lpstr>
      <vt:lpstr>Données sans BV</vt:lpstr>
      <vt:lpstr>'Dépt Zone vent'!Criteres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Manuella HERLET -Gestion Cdes Clients</dc:creator>
  <cp:lastModifiedBy>Anita MARTIN - INFOGRAPHISTE</cp:lastModifiedBy>
  <cp:lastPrinted>2022-07-05T08:11:16Z</cp:lastPrinted>
  <dcterms:created xsi:type="dcterms:W3CDTF">2020-03-05T16:02:29Z</dcterms:created>
  <dcterms:modified xsi:type="dcterms:W3CDTF">2022-07-05T09:43:59Z</dcterms:modified>
</cp:coreProperties>
</file>